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FEDERAL AUTOMATIZACION\"/>
    </mc:Choice>
  </mc:AlternateContent>
  <xr:revisionPtr revIDLastSave="0" documentId="13_ncr:1_{EB72B3F5-E0E7-4DB2-9066-6CBE92DA8C87}" xr6:coauthVersionLast="47" xr6:coauthVersionMax="47" xr10:uidLastSave="{00000000-0000-0000-0000-000000000000}"/>
  <bookViews>
    <workbookView xWindow="-120" yWindow="-120" windowWidth="20730" windowHeight="11160" tabRatio="923" xr2:uid="{C2CECFA5-46D0-4DEC-A1CA-A741BCD6F791}"/>
  </bookViews>
  <sheets>
    <sheet name="Inicio" sheetId="4" r:id="rId1"/>
    <sheet name="Hoja13" sheetId="13" r:id="rId2"/>
    <sheet name="Base De Datos" sheetId="1" r:id="rId3"/>
    <sheet name="Ventas" sheetId="3" r:id="rId4"/>
    <sheet name="Compras" sheetId="5" r:id="rId5"/>
    <sheet name="presupuestos" sheetId="7" r:id="rId6"/>
    <sheet name="Nomina" sheetId="6" r:id="rId7"/>
    <sheet name="Info Ventas" sheetId="8" r:id="rId8"/>
    <sheet name="Info Compras" sheetId="9" r:id="rId9"/>
    <sheet name="General" sheetId="10" r:id="rId10"/>
    <sheet name="Vendedores" sheetId="11" r:id="rId11"/>
    <sheet name="TRICICARGA" sheetId="12" r:id="rId12"/>
    <sheet name="TRICICARGA O.T" sheetId="14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8" i="14" l="1"/>
  <c r="C164" i="14"/>
  <c r="F160" i="14"/>
  <c r="F161" i="14" s="1"/>
  <c r="C158" i="14"/>
  <c r="F152" i="14"/>
  <c r="C151" i="14"/>
  <c r="F148" i="14"/>
  <c r="C147" i="14"/>
  <c r="F141" i="14"/>
  <c r="C140" i="14"/>
  <c r="F136" i="14"/>
  <c r="C135" i="14"/>
  <c r="F129" i="14"/>
  <c r="C128" i="14"/>
  <c r="F122" i="14"/>
  <c r="C121" i="14"/>
  <c r="F115" i="14"/>
  <c r="C114" i="14"/>
  <c r="F108" i="14"/>
  <c r="C107" i="14"/>
  <c r="F105" i="14"/>
  <c r="C104" i="14"/>
  <c r="F97" i="14"/>
  <c r="F1" i="14" s="1"/>
  <c r="C96" i="14"/>
  <c r="F90" i="14"/>
  <c r="C89" i="14"/>
  <c r="F83" i="14"/>
  <c r="C82" i="14"/>
  <c r="F76" i="14"/>
  <c r="C75" i="14"/>
  <c r="F72" i="14"/>
  <c r="C71" i="14"/>
  <c r="F65" i="14"/>
  <c r="C64" i="14"/>
  <c r="F58" i="14"/>
  <c r="C57" i="14"/>
  <c r="F51" i="14"/>
  <c r="C50" i="14"/>
  <c r="F47" i="14"/>
  <c r="C46" i="14"/>
  <c r="F40" i="14"/>
  <c r="C38" i="14"/>
  <c r="F32" i="14"/>
  <c r="C31" i="14"/>
  <c r="F25" i="14"/>
  <c r="C24" i="14"/>
  <c r="F23" i="14"/>
  <c r="C22" i="14"/>
  <c r="F16" i="14"/>
  <c r="C15" i="14"/>
  <c r="F9" i="14"/>
  <c r="C8" i="14"/>
  <c r="F6" i="14"/>
  <c r="C5" i="14"/>
  <c r="B2" i="14" s="1"/>
  <c r="F159" i="14" s="1"/>
  <c r="F3" i="14"/>
  <c r="D1" i="14"/>
  <c r="H4" i="1"/>
  <c r="I4" i="1" s="1"/>
  <c r="E4" i="1"/>
  <c r="F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3FD13C45-EF7A-411A-92F5-6B8BE58C413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% de la utilidad para venta por menor o unidad </t>
        </r>
      </text>
    </comment>
    <comment ref="G2" authorId="0" shapeId="0" xr:uid="{886DDF97-B273-4F3A-AA2A-34BDD8969F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% de la utilidad para venta por menor o unidad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97" authorId="0" shapeId="0" xr:uid="{2AC29E2A-F841-4791-A264-4FD27DB81BC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abono (1) $ 257.000 Ref.14
abono (2) $ 1.000.000 Ref.15
abono (3) $ 954.000 Ref.16 
</t>
        </r>
        <r>
          <rPr>
            <b/>
            <sz val="9"/>
            <color indexed="81"/>
            <rFont val="Tahoma"/>
            <family val="2"/>
          </rPr>
          <t>saldo de la Ref.16 $ 546.000</t>
        </r>
      </text>
    </comment>
    <comment ref="D105" authorId="0" shapeId="0" xr:uid="{56F21732-7271-4807-9961-3D7F8CA01E8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abono (1) $ 546.000 Ref.16
abono (2) $ 1.000.000 Ref.17
abono (3) $ 1.000.000 Ref.18
abono (4) $ 1.000.000 Ref.19
abono (5) $ 1.050.000 Ref.20
abono (5) $ 2.304.000 Ref.21</t>
        </r>
      </text>
    </comment>
    <comment ref="D108" authorId="0" shapeId="0" xr:uid="{BDA987DE-C51A-42FF-B46B-D21B5A83F2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abono uno se hace del saldo del abono Ref.21 
$ 496.000 </t>
        </r>
      </text>
    </comment>
    <comment ref="G109" authorId="0" shapeId="0" xr:uid="{761A421F-E39E-421B-AD46-847B902BF7F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abono 1</t>
        </r>
      </text>
    </comment>
    <comment ref="G110" authorId="0" shapeId="0" xr:uid="{A89FA684-B5EE-41CE-B714-50D4195B66E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abono 2 $ 392.000
quedando un saldo de 2.608.000 de la Ref, 22</t>
        </r>
      </text>
    </comment>
    <comment ref="G116" authorId="0" shapeId="0" xr:uid="{EAEFC82C-798C-463C-8D32-17E3710EB38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saldo anterior de la Ref.22 $ 2.608.000
se hace pago total $ 2.157.000
quedando un saldo a favor de $451.000</t>
        </r>
      </text>
    </comment>
    <comment ref="D122" authorId="0" shapeId="0" xr:uid="{0B1763E9-AEAD-4405-A43A-04B355DCDA0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abono 1 se hace del saldo anterior de la Ref.22  451.000 NO QUEDANDO DINERO DISPONIBLE A LA FECHA PARA MAS ABONOS </t>
        </r>
      </text>
    </comment>
  </commentList>
</comments>
</file>

<file path=xl/sharedStrings.xml><?xml version="1.0" encoding="utf-8"?>
<sst xmlns="http://schemas.openxmlformats.org/spreadsheetml/2006/main" count="225" uniqueCount="142">
  <si>
    <t>Referencia</t>
  </si>
  <si>
    <t xml:space="preserve">Descipcion </t>
  </si>
  <si>
    <t>Trc-001</t>
  </si>
  <si>
    <t xml:space="preserve">Valor Fabricacion </t>
  </si>
  <si>
    <t>% uni</t>
  </si>
  <si>
    <t>utilidad * uni</t>
  </si>
  <si>
    <t>venta uni</t>
  </si>
  <si>
    <t xml:space="preserve">Triciclo Base /Carga Delantera </t>
  </si>
  <si>
    <t xml:space="preserve">Precio por menor </t>
  </si>
  <si>
    <t xml:space="preserve">Precio por mayor </t>
  </si>
  <si>
    <t xml:space="preserve">Inventario </t>
  </si>
  <si>
    <t>SISTEMATIZACION FEDERAL</t>
  </si>
  <si>
    <t>O.T</t>
  </si>
  <si>
    <t>Compra a FEDERAL</t>
  </si>
  <si>
    <t>ABONO 1</t>
  </si>
  <si>
    <t>ABONO2</t>
  </si>
  <si>
    <t>SALDO</t>
  </si>
  <si>
    <t>triciclo de carga delantera tiopo estacas</t>
  </si>
  <si>
    <t xml:space="preserve">material de empaque </t>
  </si>
  <si>
    <t>triciclo de carga delantera tipo base</t>
  </si>
  <si>
    <t>material de empaque</t>
  </si>
  <si>
    <t xml:space="preserve">triciclo de carga trasera furgon de 120cm x 70 color negro accesorios agua marina </t>
  </si>
  <si>
    <t>12 tubos de 1" cal 18</t>
  </si>
  <si>
    <t>bodega</t>
  </si>
  <si>
    <t>pintura ( cajon negro )</t>
  </si>
  <si>
    <t>triciclo de carga trasera furgon de 115x150 color rojo accesorios negros ()</t>
  </si>
  <si>
    <t>Ref.5</t>
  </si>
  <si>
    <t>abono 2</t>
  </si>
  <si>
    <t>13 tubos de 1" cal 18</t>
  </si>
  <si>
    <t>mantenimiento Jose Rios</t>
  </si>
  <si>
    <t>triciclo de carga trasera furgon de 115x150 color rojo accesorios Naranja ( cajon Naranaja)</t>
  </si>
  <si>
    <t>abono 1</t>
  </si>
  <si>
    <t>Ref.6</t>
  </si>
  <si>
    <t xml:space="preserve">triciclo de carga trasera furgon de 115x150 color Negro  accesorios Azules Agua Marina ( cajon Azul agua marina) </t>
  </si>
  <si>
    <t>Ref.7</t>
  </si>
  <si>
    <t>14 tubos de 1" cal 18</t>
  </si>
  <si>
    <t>Ref.9</t>
  </si>
  <si>
    <t xml:space="preserve">Unidad de empuje llantas carretilla EJE FABRICADO POR FEDERAL </t>
  </si>
  <si>
    <t>4 tubos de 1" cal 18</t>
  </si>
  <si>
    <t>Triciclo carga delantera tipo estacas ( chasis verde cajon negro llantas tipo artillero)</t>
  </si>
  <si>
    <t>Ref.8</t>
  </si>
  <si>
    <t>abono1</t>
  </si>
  <si>
    <t xml:space="preserve">Triciclo carga trasera furgon 115*115 chasis rojo accesosrios negros </t>
  </si>
  <si>
    <t>Ref.10</t>
  </si>
  <si>
    <t>13 tubos cuadrados de 1" calibre 18</t>
  </si>
  <si>
    <t>Triciclo de carga delantera 70*90 color negro / llantas de moto rines en radios</t>
  </si>
  <si>
    <t xml:space="preserve">3 tubos cuadrados de 1" calibre 18 </t>
  </si>
  <si>
    <t>Ref.11</t>
  </si>
  <si>
    <t xml:space="preserve">Pintura ( cajon negro ) de 70*90 sin techo </t>
  </si>
  <si>
    <t xml:space="preserve">Triciclo de carga delantera tipo base de 70*90 rines tipo artillero bici amarilla accesorios negros </t>
  </si>
  <si>
    <t>Ref.12</t>
  </si>
  <si>
    <t>Pintura Electrotatica con techo</t>
  </si>
  <si>
    <r>
      <rPr>
        <b/>
        <sz val="10"/>
        <color rgb="FF000000"/>
        <rFont val="Times New Roman"/>
        <family val="1"/>
      </rPr>
      <t>Triciclo de carga delantera estacas</t>
    </r>
    <r>
      <rPr>
        <sz val="10"/>
        <color rgb="FF000000"/>
        <rFont val="Times New Roman"/>
        <family val="1"/>
      </rPr>
      <t xml:space="preserve"> negro /naranja /</t>
    </r>
    <r>
      <rPr>
        <b/>
        <sz val="10"/>
        <color rgb="FF000000"/>
        <rFont val="Times New Roman"/>
        <family val="1"/>
      </rPr>
      <t>Triciclo de carga delantera en lamina negro /verde</t>
    </r>
  </si>
  <si>
    <t>Ref.13</t>
  </si>
  <si>
    <t>Triciclo de carga trasera de 115x150 por definir color</t>
  </si>
  <si>
    <t xml:space="preserve"> 13 tubos cuadrada de 1"  calibre 18</t>
  </si>
  <si>
    <t>Ref.14</t>
  </si>
  <si>
    <t xml:space="preserve">Pintura Electrotatica </t>
  </si>
  <si>
    <t xml:space="preserve">base  de empuje 115*150 pendiente color </t>
  </si>
  <si>
    <t>18 tubos cuadrados de 1" calibre 18</t>
  </si>
  <si>
    <t>Pintura electrostatica para cajon pendiente col</t>
  </si>
  <si>
    <t>Triciclo de carga delantera tipo base de 100cm largo x 77cm ancho/ bici + rines azul aguamarina/parrilla negra</t>
  </si>
  <si>
    <t xml:space="preserve">Pintura para cajon de 100*77 sin techo </t>
  </si>
  <si>
    <t xml:space="preserve">Triciclo carga trasera tipo base de 120*70 triciclo amarillo / accesorios negros </t>
  </si>
  <si>
    <t xml:space="preserve">12 tubos de 1" calibre 18  </t>
  </si>
  <si>
    <t>Ref.15</t>
  </si>
  <si>
    <t xml:space="preserve">pintura electrostatica para cajon color negro </t>
  </si>
  <si>
    <t>Ref.16</t>
  </si>
  <si>
    <t>abono3</t>
  </si>
  <si>
    <t xml:space="preserve">Motor electrico + bateria + cargador </t>
  </si>
  <si>
    <t xml:space="preserve">6 triciclos de carga delantera encerrados en lamina </t>
  </si>
  <si>
    <t>Ref.18</t>
  </si>
  <si>
    <t>Ref.17</t>
  </si>
  <si>
    <t>Ref.19/20/21</t>
  </si>
  <si>
    <t>Chasis de empuje llantas tipo artillero / color negro de 130x30</t>
  </si>
  <si>
    <t>Ref. 21</t>
  </si>
  <si>
    <t>Ref. 22</t>
  </si>
  <si>
    <t>4 tubos 1" calibre 18</t>
  </si>
  <si>
    <t xml:space="preserve">pintura electrostatica para cajon de 130x 30 </t>
  </si>
  <si>
    <t xml:space="preserve">chasis tipo furgon carga trasera 120x100 </t>
  </si>
  <si>
    <t>Ref.22</t>
  </si>
  <si>
    <t xml:space="preserve">11 tubos de 1" calibre 18 </t>
  </si>
  <si>
    <t>pintura electrostatica para cajon de 120x100x130</t>
  </si>
  <si>
    <t>Bodega</t>
  </si>
  <si>
    <t>chasis tipo furgon carga trasera 115x150 para donas Color NEGRO CAJON MORADO</t>
  </si>
  <si>
    <t xml:space="preserve">12 tubos de 1" calibre 18 </t>
  </si>
  <si>
    <t xml:space="preserve">Triciclo base delantera de 90cm largo x 70cm ancho </t>
  </si>
  <si>
    <t xml:space="preserve">4 tubos de 1" calibre 18 </t>
  </si>
  <si>
    <t>pintura electrostatica para cajon de 70x90x65</t>
  </si>
  <si>
    <t>Triciclo carga trasera tipo furgon de 100x80 cm color gris plateado</t>
  </si>
  <si>
    <t>Kit motor electrico + baterias</t>
  </si>
  <si>
    <t>Triciclo de cargatrasera tipo furgon/medidas 120x70 pordefinir color</t>
  </si>
  <si>
    <t>pintura electrostatica para cajon de 120x70</t>
  </si>
  <si>
    <t xml:space="preserve">Triciclo de carga delantera tipo estacas naranja negro </t>
  </si>
  <si>
    <t xml:space="preserve">Triciclo de carga trasera tipo furgon de 130x70 </t>
  </si>
  <si>
    <t>COMPARA</t>
  </si>
  <si>
    <t>PAGADO</t>
  </si>
  <si>
    <t xml:space="preserve">SALDO A FAVOR DE FEDERAL </t>
  </si>
  <si>
    <t xml:space="preserve">SALDO A LA FECHA </t>
  </si>
  <si>
    <t xml:space="preserve">RELACION DE ABONOS </t>
  </si>
  <si>
    <t>abono en efectivo a Leidy el dia 13/06/23</t>
  </si>
  <si>
    <t>Ref.1</t>
  </si>
  <si>
    <t>efectivo</t>
  </si>
  <si>
    <t>abono en efectivo a Hugo Chaparro el 21/06/23</t>
  </si>
  <si>
    <t>Ref.2</t>
  </si>
  <si>
    <t>abono en efectivo a Hugo Chaparro el 14/06/23</t>
  </si>
  <si>
    <t>Ref.3</t>
  </si>
  <si>
    <t>consignacion</t>
  </si>
  <si>
    <t xml:space="preserve">abono por davivienda el 23/06/23 </t>
  </si>
  <si>
    <t>Ref.4</t>
  </si>
  <si>
    <t>abono transferencia bancoombia 8/07/23</t>
  </si>
  <si>
    <t>M3042332</t>
  </si>
  <si>
    <t>abono transferencia Nequi 30/06/23</t>
  </si>
  <si>
    <t>abono en efectivo a Adriana en almacen 30/06/23</t>
  </si>
  <si>
    <t>abono en efectivo a Leidy en fabrica 28/06/23</t>
  </si>
  <si>
    <t>abono en efectivo a Leidy en fabrica 28/06/23 comprobante 0057</t>
  </si>
  <si>
    <t>abono en efectivo a Hugo comprobante 0147</t>
  </si>
  <si>
    <t xml:space="preserve">abono transferencia a davivienda </t>
  </si>
  <si>
    <t>saldo a favor</t>
  </si>
  <si>
    <t>se ajusto saldo pendiente de $338.000 a favor trc</t>
  </si>
  <si>
    <t>abono consignacion davivienda 21/07/23</t>
  </si>
  <si>
    <t>abono consignacion bancolombia 31/37/23</t>
  </si>
  <si>
    <t>abono consignacion davivienda31/07/23</t>
  </si>
  <si>
    <t>abono consignacion davivienda 02/08/23</t>
  </si>
  <si>
    <t>Abono en efectivo 04/08/23 recibe leidy</t>
  </si>
  <si>
    <t>Abono por davivienda a Hugo 14/08/23</t>
  </si>
  <si>
    <t>saldo</t>
  </si>
  <si>
    <t>abono en efectivo 14/08/23 recibe leidy</t>
  </si>
  <si>
    <t>abono por davivienda 22/08/23 a Hugo</t>
  </si>
  <si>
    <t>abono por davivienda 23/08/23 a hugo</t>
  </si>
  <si>
    <t>Ref.19</t>
  </si>
  <si>
    <t>Abono por davievienda 25/08/23 a hugo</t>
  </si>
  <si>
    <t>Rfe.20</t>
  </si>
  <si>
    <t>abono en efectivo 31/08/23 a leidy</t>
  </si>
  <si>
    <t>Rfe.21</t>
  </si>
  <si>
    <t>abono por davivienda a Hugo 01/08/23</t>
  </si>
  <si>
    <t>Ref.23</t>
  </si>
  <si>
    <t>008261/60040</t>
  </si>
  <si>
    <t>abono por daviplata/Nequi a Hugo 04/09/23</t>
  </si>
  <si>
    <t>Ref.24</t>
  </si>
  <si>
    <t>abono en efectivo a O.T 31 A Leidy 7/09/23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</si>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</sst>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_-&quot;$&quot;\ * #.##0_-;\-&quot;$&quot;\ * #.##0_-;_-&quot;$&quot;\ 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48"/>
      <color theme="1"/>
      <name val="Bahnschrift SemiCondensed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16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6" fontId="0" fillId="2" borderId="0" xfId="0" applyNumberFormat="1" applyFill="1" applyAlignment="1">
      <alignment horizontal="center"/>
    </xf>
    <xf numFmtId="0" fontId="2" fillId="2" borderId="0" xfId="0" applyFont="1" applyFill="1"/>
    <xf numFmtId="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6" fontId="0" fillId="3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0" xfId="0" applyFill="1"/>
    <xf numFmtId="0" fontId="0" fillId="6" borderId="1" xfId="0" applyFill="1" applyBorder="1"/>
    <xf numFmtId="0" fontId="0" fillId="6" borderId="4" xfId="0" applyFill="1" applyBorder="1"/>
    <xf numFmtId="0" fontId="0" fillId="6" borderId="6" xfId="0" applyFill="1" applyBorder="1"/>
    <xf numFmtId="0" fontId="6" fillId="7" borderId="10" xfId="2" applyFill="1" applyBorder="1" applyAlignment="1">
      <alignment horizontal="center" vertical="top"/>
    </xf>
    <xf numFmtId="42" fontId="0" fillId="0" borderId="10" xfId="1" applyFont="1" applyBorder="1" applyAlignment="1">
      <alignment horizontal="left" vertical="top"/>
    </xf>
    <xf numFmtId="42" fontId="6" fillId="0" borderId="11" xfId="2" applyNumberFormat="1" applyBorder="1" applyAlignment="1">
      <alignment horizontal="left" vertical="top"/>
    </xf>
    <xf numFmtId="0" fontId="6" fillId="0" borderId="0" xfId="2" applyAlignment="1">
      <alignment horizontal="left" vertical="top"/>
    </xf>
    <xf numFmtId="42" fontId="7" fillId="7" borderId="13" xfId="1" applyFont="1" applyFill="1" applyBorder="1" applyAlignment="1">
      <alignment vertical="center"/>
    </xf>
    <xf numFmtId="42" fontId="0" fillId="0" borderId="13" xfId="1" applyFont="1" applyBorder="1" applyAlignment="1">
      <alignment horizontal="center" vertical="top"/>
    </xf>
    <xf numFmtId="164" fontId="6" fillId="9" borderId="12" xfId="3" applyFont="1" applyFill="1" applyBorder="1" applyAlignment="1">
      <alignment horizontal="center" vertical="top"/>
    </xf>
    <xf numFmtId="164" fontId="6" fillId="9" borderId="14" xfId="3" applyFont="1" applyFill="1" applyBorder="1" applyAlignment="1">
      <alignment horizontal="center" vertical="top"/>
    </xf>
    <xf numFmtId="0" fontId="6" fillId="0" borderId="14" xfId="2" applyBorder="1" applyAlignment="1">
      <alignment horizontal="center" vertical="top"/>
    </xf>
    <xf numFmtId="0" fontId="6" fillId="0" borderId="0" xfId="2" applyAlignment="1">
      <alignment horizontal="center" vertical="top"/>
    </xf>
    <xf numFmtId="0" fontId="6" fillId="0" borderId="12" xfId="2" applyBorder="1" applyAlignment="1">
      <alignment horizontal="left" vertical="top"/>
    </xf>
    <xf numFmtId="42" fontId="0" fillId="0" borderId="14" xfId="1" applyFont="1" applyBorder="1" applyAlignment="1">
      <alignment horizontal="left" vertical="top"/>
    </xf>
    <xf numFmtId="0" fontId="6" fillId="0" borderId="19" xfId="2" applyBorder="1" applyAlignment="1">
      <alignment horizontal="left" vertical="top"/>
    </xf>
    <xf numFmtId="42" fontId="0" fillId="0" borderId="20" xfId="1" applyFont="1" applyBorder="1" applyAlignment="1">
      <alignment horizontal="left" vertical="top"/>
    </xf>
    <xf numFmtId="0" fontId="6" fillId="8" borderId="0" xfId="2" applyFill="1" applyAlignment="1">
      <alignment horizontal="left" vertical="top"/>
    </xf>
    <xf numFmtId="42" fontId="7" fillId="8" borderId="0" xfId="1" applyFont="1" applyFill="1" applyAlignment="1">
      <alignment horizontal="left" vertical="top"/>
    </xf>
    <xf numFmtId="42" fontId="0" fillId="8" borderId="0" xfId="1" applyFont="1" applyFill="1" applyAlignment="1">
      <alignment horizontal="left" vertical="top"/>
    </xf>
    <xf numFmtId="42" fontId="6" fillId="8" borderId="0" xfId="1" applyFont="1" applyFill="1" applyAlignment="1">
      <alignment horizontal="left" vertical="top"/>
    </xf>
    <xf numFmtId="0" fontId="6" fillId="0" borderId="9" xfId="2" applyBorder="1" applyAlignment="1">
      <alignment horizontal="left" vertical="top"/>
    </xf>
    <xf numFmtId="42" fontId="0" fillId="0" borderId="13" xfId="1" applyFont="1" applyBorder="1" applyAlignment="1">
      <alignment horizontal="left" vertical="top"/>
    </xf>
    <xf numFmtId="0" fontId="6" fillId="0" borderId="19" xfId="2" applyBorder="1" applyAlignment="1">
      <alignment vertical="top" wrapText="1"/>
    </xf>
    <xf numFmtId="42" fontId="0" fillId="0" borderId="22" xfId="1" applyFont="1" applyBorder="1" applyAlignment="1">
      <alignment vertical="center" wrapText="1"/>
    </xf>
    <xf numFmtId="0" fontId="6" fillId="0" borderId="0" xfId="2" applyAlignment="1">
      <alignment vertical="center" wrapText="1"/>
    </xf>
    <xf numFmtId="0" fontId="6" fillId="0" borderId="23" xfId="2" applyBorder="1" applyAlignment="1">
      <alignment horizontal="center" vertical="center" wrapText="1"/>
    </xf>
    <xf numFmtId="42" fontId="0" fillId="0" borderId="11" xfId="1" applyFont="1" applyBorder="1" applyAlignment="1">
      <alignment horizontal="left" vertical="top"/>
    </xf>
    <xf numFmtId="42" fontId="0" fillId="0" borderId="15" xfId="1" applyFont="1" applyBorder="1" applyAlignment="1">
      <alignment vertical="center" wrapText="1"/>
    </xf>
    <xf numFmtId="42" fontId="6" fillId="10" borderId="11" xfId="1" applyFont="1" applyFill="1" applyBorder="1" applyAlignment="1">
      <alignment vertical="center" wrapText="1"/>
    </xf>
    <xf numFmtId="0" fontId="6" fillId="8" borderId="19" xfId="2" applyFill="1" applyBorder="1" applyAlignment="1">
      <alignment horizontal="left" vertical="top"/>
    </xf>
    <xf numFmtId="42" fontId="7" fillId="8" borderId="22" xfId="1" applyFont="1" applyFill="1" applyBorder="1" applyAlignment="1">
      <alignment horizontal="left" vertical="top"/>
    </xf>
    <xf numFmtId="42" fontId="0" fillId="8" borderId="22" xfId="1" applyFont="1" applyFill="1" applyBorder="1" applyAlignment="1">
      <alignment horizontal="left" vertical="top"/>
    </xf>
    <xf numFmtId="42" fontId="6" fillId="8" borderId="20" xfId="1" applyFont="1" applyFill="1" applyBorder="1" applyAlignment="1">
      <alignment horizontal="left" vertical="top"/>
    </xf>
    <xf numFmtId="42" fontId="7" fillId="0" borderId="0" xfId="1" applyFont="1" applyFill="1" applyBorder="1" applyAlignment="1">
      <alignment horizontal="left" vertical="top"/>
    </xf>
    <xf numFmtId="164" fontId="0" fillId="0" borderId="0" xfId="3" applyFont="1" applyFill="1" applyBorder="1" applyAlignment="1">
      <alignment horizontal="left" vertical="top"/>
    </xf>
    <xf numFmtId="164" fontId="0" fillId="0" borderId="0" xfId="3" applyFont="1" applyFill="1" applyAlignment="1">
      <alignment horizontal="left" vertical="top"/>
    </xf>
    <xf numFmtId="42" fontId="6" fillId="0" borderId="0" xfId="2" applyNumberFormat="1" applyAlignment="1">
      <alignment horizontal="left" vertical="top"/>
    </xf>
    <xf numFmtId="164" fontId="0" fillId="8" borderId="0" xfId="3" applyFont="1" applyFill="1" applyAlignment="1">
      <alignment horizontal="left" vertical="top"/>
    </xf>
    <xf numFmtId="42" fontId="6" fillId="8" borderId="0" xfId="2" applyNumberFormat="1" applyFill="1" applyAlignment="1">
      <alignment horizontal="left" vertical="top"/>
    </xf>
    <xf numFmtId="0" fontId="6" fillId="0" borderId="23" xfId="2" applyBorder="1" applyAlignment="1">
      <alignment vertical="center" wrapText="1"/>
    </xf>
    <xf numFmtId="42" fontId="7" fillId="8" borderId="0" xfId="1" applyFont="1" applyFill="1" applyBorder="1" applyAlignment="1">
      <alignment horizontal="left" vertical="top"/>
    </xf>
    <xf numFmtId="42" fontId="0" fillId="8" borderId="13" xfId="1" applyFont="1" applyFill="1" applyBorder="1" applyAlignment="1">
      <alignment horizontal="left" vertical="top"/>
    </xf>
    <xf numFmtId="42" fontId="6" fillId="8" borderId="14" xfId="1" applyFont="1" applyFill="1" applyBorder="1" applyAlignment="1">
      <alignment horizontal="left" vertical="top"/>
    </xf>
    <xf numFmtId="0" fontId="6" fillId="0" borderId="0" xfId="2" applyAlignment="1">
      <alignment horizontal="center" vertical="center" wrapText="1"/>
    </xf>
    <xf numFmtId="42" fontId="0" fillId="0" borderId="0" xfId="1" applyFont="1" applyAlignment="1">
      <alignment horizontal="left" vertical="top"/>
    </xf>
    <xf numFmtId="42" fontId="7" fillId="15" borderId="18" xfId="2" applyNumberFormat="1" applyFont="1" applyFill="1" applyBorder="1" applyAlignment="1">
      <alignment horizontal="left" vertical="top"/>
    </xf>
    <xf numFmtId="42" fontId="7" fillId="15" borderId="23" xfId="2" applyNumberFormat="1" applyFont="1" applyFill="1" applyBorder="1" applyAlignment="1">
      <alignment horizontal="left" vertical="top"/>
    </xf>
    <xf numFmtId="164" fontId="0" fillId="0" borderId="0" xfId="3" applyFont="1" applyAlignment="1">
      <alignment horizontal="left" vertical="top"/>
    </xf>
    <xf numFmtId="42" fontId="8" fillId="15" borderId="0" xfId="1" applyFont="1" applyFill="1" applyAlignment="1">
      <alignment horizontal="center" vertical="center" wrapText="1"/>
    </xf>
    <xf numFmtId="164" fontId="0" fillId="0" borderId="0" xfId="3" applyFont="1" applyAlignment="1">
      <alignment horizontal="center" vertical="center" wrapText="1"/>
    </xf>
    <xf numFmtId="0" fontId="6" fillId="15" borderId="23" xfId="2" applyFill="1" applyBorder="1" applyAlignment="1">
      <alignment horizontal="left" vertical="top"/>
    </xf>
    <xf numFmtId="42" fontId="7" fillId="15" borderId="23" xfId="1" applyFont="1" applyFill="1" applyBorder="1" applyAlignment="1">
      <alignment horizontal="left" vertical="top"/>
    </xf>
    <xf numFmtId="14" fontId="6" fillId="0" borderId="0" xfId="2" applyNumberFormat="1" applyAlignment="1">
      <alignment horizontal="left" vertical="top"/>
    </xf>
    <xf numFmtId="0" fontId="6" fillId="10" borderId="23" xfId="2" applyFill="1" applyBorder="1" applyAlignment="1">
      <alignment horizontal="left" vertical="top"/>
    </xf>
    <xf numFmtId="42" fontId="0" fillId="10" borderId="23" xfId="1" applyFont="1" applyFill="1" applyBorder="1" applyAlignment="1">
      <alignment horizontal="left" vertical="top"/>
    </xf>
    <xf numFmtId="0" fontId="6" fillId="16" borderId="23" xfId="2" applyFill="1" applyBorder="1" applyAlignment="1">
      <alignment horizontal="left" vertical="top"/>
    </xf>
    <xf numFmtId="42" fontId="0" fillId="16" borderId="23" xfId="1" applyFont="1" applyFill="1" applyBorder="1" applyAlignment="1">
      <alignment horizontal="left" vertical="top"/>
    </xf>
    <xf numFmtId="164" fontId="0" fillId="0" borderId="0" xfId="3" applyFont="1" applyAlignment="1">
      <alignment vertical="center"/>
    </xf>
    <xf numFmtId="0" fontId="6" fillId="2" borderId="23" xfId="2" applyFill="1" applyBorder="1" applyAlignment="1">
      <alignment horizontal="left" vertical="top"/>
    </xf>
    <xf numFmtId="42" fontId="0" fillId="2" borderId="23" xfId="1" applyFont="1" applyFill="1" applyBorder="1" applyAlignment="1">
      <alignment horizontal="left" vertical="top"/>
    </xf>
    <xf numFmtId="0" fontId="6" fillId="17" borderId="23" xfId="2" applyFill="1" applyBorder="1" applyAlignment="1">
      <alignment horizontal="left" vertical="top"/>
    </xf>
    <xf numFmtId="42" fontId="0" fillId="17" borderId="23" xfId="1" applyFont="1" applyFill="1" applyBorder="1" applyAlignment="1">
      <alignment horizontal="left" vertical="top"/>
    </xf>
    <xf numFmtId="0" fontId="6" fillId="18" borderId="23" xfId="2" applyFill="1" applyBorder="1" applyAlignment="1">
      <alignment horizontal="left" vertical="top"/>
    </xf>
    <xf numFmtId="42" fontId="0" fillId="18" borderId="23" xfId="1" applyFont="1" applyFill="1" applyBorder="1" applyAlignment="1">
      <alignment horizontal="left" vertical="top"/>
    </xf>
    <xf numFmtId="0" fontId="6" fillId="14" borderId="23" xfId="2" applyFill="1" applyBorder="1" applyAlignment="1">
      <alignment horizontal="left" vertical="top"/>
    </xf>
    <xf numFmtId="42" fontId="0" fillId="14" borderId="23" xfId="1" applyFont="1" applyFill="1" applyBorder="1" applyAlignment="1">
      <alignment horizontal="left" vertical="top"/>
    </xf>
    <xf numFmtId="0" fontId="6" fillId="19" borderId="23" xfId="2" applyFill="1" applyBorder="1" applyAlignment="1">
      <alignment horizontal="left" vertical="top"/>
    </xf>
    <xf numFmtId="42" fontId="0" fillId="19" borderId="23" xfId="1" applyFont="1" applyFill="1" applyBorder="1" applyAlignment="1">
      <alignment horizontal="left" vertical="top"/>
    </xf>
    <xf numFmtId="0" fontId="6" fillId="20" borderId="23" xfId="2" applyFill="1" applyBorder="1" applyAlignment="1">
      <alignment horizontal="left" vertical="top"/>
    </xf>
    <xf numFmtId="42" fontId="0" fillId="20" borderId="23" xfId="1" applyFont="1" applyFill="1" applyBorder="1" applyAlignment="1">
      <alignment horizontal="left" vertical="top"/>
    </xf>
    <xf numFmtId="0" fontId="6" fillId="21" borderId="23" xfId="2" applyFill="1" applyBorder="1" applyAlignment="1">
      <alignment horizontal="left" vertical="top"/>
    </xf>
    <xf numFmtId="42" fontId="0" fillId="21" borderId="23" xfId="1" applyFont="1" applyFill="1" applyBorder="1" applyAlignment="1">
      <alignment horizontal="left" vertical="top"/>
    </xf>
    <xf numFmtId="0" fontId="6" fillId="22" borderId="23" xfId="2" applyFill="1" applyBorder="1" applyAlignment="1">
      <alignment horizontal="left" vertical="top"/>
    </xf>
    <xf numFmtId="42" fontId="0" fillId="22" borderId="23" xfId="1" applyFont="1" applyFill="1" applyBorder="1" applyAlignment="1">
      <alignment horizontal="left" vertical="top"/>
    </xf>
    <xf numFmtId="0" fontId="6" fillId="23" borderId="0" xfId="2" applyFill="1" applyAlignment="1">
      <alignment horizontal="left" vertical="top"/>
    </xf>
    <xf numFmtId="42" fontId="0" fillId="23" borderId="0" xfId="1" applyFont="1" applyFill="1" applyAlignment="1">
      <alignment horizontal="left" vertical="top"/>
    </xf>
    <xf numFmtId="0" fontId="6" fillId="16" borderId="0" xfId="2" applyFill="1" applyAlignment="1">
      <alignment horizontal="left" vertical="top"/>
    </xf>
    <xf numFmtId="42" fontId="0" fillId="16" borderId="0" xfId="1" applyFont="1" applyFill="1" applyAlignment="1">
      <alignment horizontal="left" vertical="top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0" borderId="9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42" fontId="7" fillId="8" borderId="9" xfId="1" applyFont="1" applyFill="1" applyBorder="1" applyAlignment="1">
      <alignment horizontal="center" vertical="center" wrapText="1"/>
    </xf>
    <xf numFmtId="42" fontId="7" fillId="8" borderId="11" xfId="1" applyFont="1" applyFill="1" applyBorder="1" applyAlignment="1">
      <alignment horizontal="center" vertical="center" wrapText="1"/>
    </xf>
    <xf numFmtId="0" fontId="6" fillId="0" borderId="15" xfId="2" applyBorder="1" applyAlignment="1">
      <alignment horizontal="center" vertical="center" wrapText="1"/>
    </xf>
    <xf numFmtId="0" fontId="6" fillId="0" borderId="18" xfId="2" applyBorder="1" applyAlignment="1">
      <alignment horizontal="center" vertical="center" wrapText="1"/>
    </xf>
    <xf numFmtId="42" fontId="0" fillId="0" borderId="16" xfId="1" applyFont="1" applyBorder="1" applyAlignment="1">
      <alignment horizontal="center" vertical="center" wrapText="1"/>
    </xf>
    <xf numFmtId="42" fontId="0" fillId="0" borderId="18" xfId="1" applyFont="1" applyBorder="1" applyAlignment="1">
      <alignment horizontal="center" vertical="center" wrapText="1"/>
    </xf>
    <xf numFmtId="42" fontId="6" fillId="10" borderId="17" xfId="1" applyFont="1" applyFill="1" applyBorder="1" applyAlignment="1">
      <alignment horizontal="center" vertical="center" wrapText="1"/>
    </xf>
    <xf numFmtId="42" fontId="6" fillId="10" borderId="14" xfId="1" applyFont="1" applyFill="1" applyBorder="1" applyAlignment="1">
      <alignment horizontal="center" vertical="center" wrapText="1"/>
    </xf>
    <xf numFmtId="42" fontId="0" fillId="0" borderId="15" xfId="1" applyFont="1" applyBorder="1" applyAlignment="1">
      <alignment horizontal="center" vertical="center" wrapText="1"/>
    </xf>
    <xf numFmtId="42" fontId="6" fillId="10" borderId="11" xfId="1" applyFont="1" applyFill="1" applyBorder="1" applyAlignment="1">
      <alignment horizontal="center" vertical="center" wrapText="1"/>
    </xf>
    <xf numFmtId="0" fontId="6" fillId="0" borderId="16" xfId="2" applyBorder="1" applyAlignment="1">
      <alignment horizontal="center" vertical="center" wrapText="1"/>
    </xf>
    <xf numFmtId="0" fontId="6" fillId="0" borderId="9" xfId="2" applyBorder="1" applyAlignment="1">
      <alignment horizontal="left" vertical="top" wrapText="1"/>
    </xf>
    <xf numFmtId="0" fontId="6" fillId="0" borderId="21" xfId="2" applyBorder="1" applyAlignment="1">
      <alignment horizontal="left" vertical="top" wrapText="1"/>
    </xf>
    <xf numFmtId="0" fontId="6" fillId="0" borderId="12" xfId="2" applyBorder="1" applyAlignment="1">
      <alignment horizontal="left" vertical="top" wrapText="1"/>
    </xf>
    <xf numFmtId="42" fontId="0" fillId="0" borderId="10" xfId="1" applyFont="1" applyBorder="1" applyAlignment="1">
      <alignment horizontal="center" vertical="center" wrapText="1"/>
    </xf>
    <xf numFmtId="42" fontId="0" fillId="0" borderId="0" xfId="1" applyFont="1" applyBorder="1" applyAlignment="1">
      <alignment horizontal="center" vertical="center" wrapText="1"/>
    </xf>
    <xf numFmtId="42" fontId="0" fillId="0" borderId="13" xfId="1" applyFont="1" applyBorder="1" applyAlignment="1">
      <alignment horizontal="center" vertical="center" wrapText="1"/>
    </xf>
    <xf numFmtId="42" fontId="0" fillId="0" borderId="11" xfId="1" applyFont="1" applyBorder="1" applyAlignment="1">
      <alignment horizontal="center" vertical="center" wrapText="1"/>
    </xf>
    <xf numFmtId="42" fontId="0" fillId="0" borderId="17" xfId="1" applyFont="1" applyBorder="1" applyAlignment="1">
      <alignment horizontal="center" vertical="center" wrapText="1"/>
    </xf>
    <xf numFmtId="42" fontId="0" fillId="0" borderId="14" xfId="1" applyFont="1" applyBorder="1" applyAlignment="1">
      <alignment horizontal="center" vertical="center" wrapText="1"/>
    </xf>
    <xf numFmtId="42" fontId="6" fillId="10" borderId="15" xfId="1" applyFont="1" applyFill="1" applyBorder="1" applyAlignment="1">
      <alignment horizontal="center" vertical="center"/>
    </xf>
    <xf numFmtId="42" fontId="6" fillId="10" borderId="16" xfId="1" applyFont="1" applyFill="1" applyBorder="1" applyAlignment="1">
      <alignment horizontal="center" vertical="center"/>
    </xf>
    <xf numFmtId="42" fontId="6" fillId="10" borderId="18" xfId="1" applyFont="1" applyFill="1" applyBorder="1" applyAlignment="1">
      <alignment horizontal="center" vertical="center"/>
    </xf>
    <xf numFmtId="42" fontId="0" fillId="0" borderId="0" xfId="1" applyFont="1" applyAlignment="1">
      <alignment horizontal="center" vertical="center" wrapText="1"/>
    </xf>
    <xf numFmtId="0" fontId="6" fillId="0" borderId="23" xfId="2" applyBorder="1" applyAlignment="1">
      <alignment horizontal="center" vertical="center" wrapText="1"/>
    </xf>
    <xf numFmtId="0" fontId="6" fillId="0" borderId="23" xfId="2" applyBorder="1" applyAlignment="1">
      <alignment horizontal="left" vertical="top" wrapText="1"/>
    </xf>
    <xf numFmtId="42" fontId="0" fillId="0" borderId="23" xfId="1" applyFont="1" applyBorder="1" applyAlignment="1">
      <alignment horizontal="center" vertical="center" wrapText="1"/>
    </xf>
    <xf numFmtId="0" fontId="6" fillId="0" borderId="9" xfId="2" applyBorder="1" applyAlignment="1">
      <alignment horizontal="center" vertical="top" wrapText="1"/>
    </xf>
    <xf numFmtId="0" fontId="6" fillId="0" borderId="21" xfId="2" applyBorder="1" applyAlignment="1">
      <alignment horizontal="center" vertical="top" wrapText="1"/>
    </xf>
    <xf numFmtId="42" fontId="6" fillId="12" borderId="15" xfId="1" applyFont="1" applyFill="1" applyBorder="1" applyAlignment="1">
      <alignment horizontal="center" vertical="center"/>
    </xf>
    <xf numFmtId="42" fontId="6" fillId="12" borderId="16" xfId="1" applyFont="1" applyFill="1" applyBorder="1" applyAlignment="1">
      <alignment horizontal="center" vertical="center"/>
    </xf>
    <xf numFmtId="42" fontId="6" fillId="11" borderId="15" xfId="1" applyFont="1" applyFill="1" applyBorder="1" applyAlignment="1">
      <alignment horizontal="center" vertical="center"/>
    </xf>
    <xf numFmtId="42" fontId="6" fillId="11" borderId="16" xfId="1" applyFont="1" applyFill="1" applyBorder="1" applyAlignment="1">
      <alignment horizontal="center" vertical="center"/>
    </xf>
    <xf numFmtId="42" fontId="6" fillId="12" borderId="18" xfId="1" applyFont="1" applyFill="1" applyBorder="1" applyAlignment="1">
      <alignment horizontal="center" vertical="center"/>
    </xf>
    <xf numFmtId="42" fontId="6" fillId="14" borderId="15" xfId="1" applyFont="1" applyFill="1" applyBorder="1" applyAlignment="1">
      <alignment horizontal="center" vertical="center"/>
    </xf>
    <xf numFmtId="42" fontId="6" fillId="14" borderId="16" xfId="1" applyFont="1" applyFill="1" applyBorder="1" applyAlignment="1">
      <alignment horizontal="center" vertical="center"/>
    </xf>
    <xf numFmtId="42" fontId="6" fillId="14" borderId="18" xfId="1" applyFont="1" applyFill="1" applyBorder="1" applyAlignment="1">
      <alignment horizontal="center" vertical="center"/>
    </xf>
    <xf numFmtId="42" fontId="6" fillId="13" borderId="15" xfId="1" applyFont="1" applyFill="1" applyBorder="1" applyAlignment="1">
      <alignment horizontal="center" vertical="center"/>
    </xf>
    <xf numFmtId="42" fontId="6" fillId="13" borderId="16" xfId="1" applyFont="1" applyFill="1" applyBorder="1" applyAlignment="1">
      <alignment horizontal="center" vertical="center"/>
    </xf>
    <xf numFmtId="42" fontId="6" fillId="13" borderId="18" xfId="1" applyFont="1" applyFill="1" applyBorder="1" applyAlignment="1">
      <alignment horizontal="center" vertical="center"/>
    </xf>
    <xf numFmtId="164" fontId="0" fillId="0" borderId="21" xfId="3" applyFont="1" applyBorder="1" applyAlignment="1">
      <alignment horizontal="left" vertical="center" wrapText="1"/>
    </xf>
    <xf numFmtId="164" fontId="6" fillId="15" borderId="18" xfId="3" applyFont="1" applyFill="1" applyBorder="1" applyAlignment="1">
      <alignment horizontal="center" vertical="top"/>
    </xf>
    <xf numFmtId="164" fontId="6" fillId="15" borderId="23" xfId="3" applyFont="1" applyFill="1" applyBorder="1" applyAlignment="1">
      <alignment horizontal="center" vertical="center" wrapText="1"/>
    </xf>
    <xf numFmtId="164" fontId="0" fillId="15" borderId="23" xfId="3" applyFont="1" applyFill="1" applyBorder="1" applyAlignment="1">
      <alignment horizontal="center" vertical="center" wrapText="1"/>
    </xf>
    <xf numFmtId="0" fontId="6" fillId="14" borderId="0" xfId="2" applyFill="1" applyAlignment="1">
      <alignment horizontal="center" vertical="top"/>
    </xf>
    <xf numFmtId="0" fontId="6" fillId="14" borderId="17" xfId="2" applyFill="1" applyBorder="1" applyAlignment="1">
      <alignment horizontal="center" vertical="top"/>
    </xf>
    <xf numFmtId="164" fontId="6" fillId="15" borderId="23" xfId="3" applyFont="1" applyFill="1" applyBorder="1" applyAlignment="1">
      <alignment horizontal="center" vertical="center"/>
    </xf>
    <xf numFmtId="164" fontId="0" fillId="15" borderId="23" xfId="3" applyFont="1" applyFill="1" applyBorder="1" applyAlignment="1">
      <alignment horizontal="center" vertical="center"/>
    </xf>
    <xf numFmtId="0" fontId="7" fillId="15" borderId="24" xfId="2" applyFont="1" applyFill="1" applyBorder="1" applyAlignment="1">
      <alignment horizontal="center" vertical="center" wrapText="1"/>
    </xf>
    <xf numFmtId="0" fontId="7" fillId="15" borderId="25" xfId="2" applyFont="1" applyFill="1" applyBorder="1" applyAlignment="1">
      <alignment horizontal="center" vertical="center" wrapText="1"/>
    </xf>
    <xf numFmtId="0" fontId="7" fillId="15" borderId="26" xfId="2" applyFont="1" applyFill="1" applyBorder="1" applyAlignment="1">
      <alignment horizontal="center" vertical="center" wrapText="1"/>
    </xf>
    <xf numFmtId="0" fontId="6" fillId="10" borderId="23" xfId="2" applyFill="1" applyBorder="1" applyAlignment="1">
      <alignment horizontal="left" vertical="center"/>
    </xf>
    <xf numFmtId="0" fontId="6" fillId="10" borderId="23" xfId="2" applyFill="1" applyBorder="1" applyAlignment="1">
      <alignment horizontal="left" vertical="top" wrapText="1"/>
    </xf>
    <xf numFmtId="42" fontId="0" fillId="10" borderId="23" xfId="1" applyFont="1" applyFill="1" applyBorder="1" applyAlignment="1">
      <alignment vertical="top"/>
    </xf>
    <xf numFmtId="164" fontId="0" fillId="0" borderId="21" xfId="3" applyFont="1" applyBorder="1" applyAlignment="1">
      <alignment horizontal="left" vertical="center"/>
    </xf>
  </cellXfs>
  <cellStyles count="4">
    <cellStyle name="Moneda [0]" xfId="1" builtinId="7"/>
    <cellStyle name="Moneda [0] 2" xfId="3" xr:uid="{800055F6-3018-475B-8D2E-FF76E64709F3}"/>
    <cellStyle name="Normal" xfId="0" builtinId="0"/>
    <cellStyle name="Normal 2" xfId="2" xr:uid="{E95E5B43-6111-439E-BD8A-1499BFFD5F94}"/>
  </cellStyles>
  <dxfs count="0"/>
  <tableStyles count="0" defaultTableStyle="TableStyleMedium2" defaultPivotStyle="PivotStyleLight16"/>
  <colors>
    <mruColors>
      <color rgb="FF425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fo Ventas'!A1"/><Relationship Id="rId13" Type="http://schemas.openxmlformats.org/officeDocument/2006/relationships/image" Target="../media/image3.png"/><Relationship Id="rId3" Type="http://schemas.openxmlformats.org/officeDocument/2006/relationships/hyperlink" Target="#'Base De Datos'!A1"/><Relationship Id="rId7" Type="http://schemas.openxmlformats.org/officeDocument/2006/relationships/hyperlink" Target="#presupuestos!A1"/><Relationship Id="rId12" Type="http://schemas.openxmlformats.org/officeDocument/2006/relationships/hyperlink" Target="#TRICICARGA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#Nomina!A1"/><Relationship Id="rId11" Type="http://schemas.openxmlformats.org/officeDocument/2006/relationships/hyperlink" Target="#Vendedores!A1"/><Relationship Id="rId5" Type="http://schemas.openxmlformats.org/officeDocument/2006/relationships/hyperlink" Target="#Compras!A1"/><Relationship Id="rId10" Type="http://schemas.openxmlformats.org/officeDocument/2006/relationships/hyperlink" Target="#General!A1"/><Relationship Id="rId4" Type="http://schemas.openxmlformats.org/officeDocument/2006/relationships/hyperlink" Target="#Ventas!A1"/><Relationship Id="rId9" Type="http://schemas.openxmlformats.org/officeDocument/2006/relationships/hyperlink" Target="#'Info Compra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TRICICARGA O.T'!A1"/><Relationship Id="rId2" Type="http://schemas.openxmlformats.org/officeDocument/2006/relationships/image" Target="../media/image4.png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TRICICARGA!A1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185434</xdr:colOff>
      <xdr:row>0</xdr:row>
      <xdr:rowOff>0</xdr:rowOff>
    </xdr:from>
    <xdr:to>
      <xdr:col>16</xdr:col>
      <xdr:colOff>838200</xdr:colOff>
      <xdr:row>4</xdr:row>
      <xdr:rowOff>182356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DE1A6C-5BE7-B570-1B5F-086C0A94E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9159" y="0"/>
          <a:ext cx="1414766" cy="9443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2</xdr:col>
      <xdr:colOff>638174</xdr:colOff>
      <xdr:row>5</xdr:row>
      <xdr:rowOff>23455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FF91B7-F586-4315-942D-9AB1D2CC8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1476375" cy="985480"/>
        </a:xfrm>
        <a:prstGeom prst="rect">
          <a:avLst/>
        </a:prstGeom>
      </xdr:spPr>
    </xdr:pic>
    <xdr:clientData/>
  </xdr:twoCellAnchor>
  <xdr:twoCellAnchor>
    <xdr:from>
      <xdr:col>1</xdr:col>
      <xdr:colOff>704850</xdr:colOff>
      <xdr:row>8</xdr:row>
      <xdr:rowOff>9525</xdr:rowOff>
    </xdr:from>
    <xdr:to>
      <xdr:col>5</xdr:col>
      <xdr:colOff>38100</xdr:colOff>
      <xdr:row>10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D2C9A8-3537-4066-82FA-B00086069533}"/>
            </a:ext>
          </a:extLst>
        </xdr:cNvPr>
        <xdr:cNvSpPr/>
      </xdr:nvSpPr>
      <xdr:spPr>
        <a:xfrm>
          <a:off x="790575" y="1543050"/>
          <a:ext cx="2381250" cy="390525"/>
        </a:xfrm>
        <a:prstGeom prst="roundRect">
          <a:avLst/>
        </a:prstGeom>
        <a:solidFill>
          <a:schemeClr val="tx1"/>
        </a:solidFill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solidFill>
                <a:srgbClr val="FF0000"/>
              </a:solidFill>
            </a:rPr>
            <a:t>BASE</a:t>
          </a:r>
          <a:r>
            <a:rPr lang="es-CO" sz="1400" b="1" baseline="0">
              <a:solidFill>
                <a:srgbClr val="FF0000"/>
              </a:solidFill>
            </a:rPr>
            <a:t> DE DATOS </a:t>
          </a:r>
          <a:r>
            <a:rPr lang="es-CO" sz="1600" b="1" baseline="0">
              <a:solidFill>
                <a:srgbClr val="FF0000"/>
              </a:solidFill>
            </a:rPr>
            <a:t>FEDERAL</a:t>
          </a:r>
          <a:endParaRPr lang="es-CO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704850</xdr:colOff>
      <xdr:row>10</xdr:row>
      <xdr:rowOff>159544</xdr:rowOff>
    </xdr:from>
    <xdr:to>
      <xdr:col>5</xdr:col>
      <xdr:colOff>38100</xdr:colOff>
      <xdr:row>12</xdr:row>
      <xdr:rowOff>169069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89A9A1-9D3F-47DE-B331-93B944781AFE}"/>
            </a:ext>
          </a:extLst>
        </xdr:cNvPr>
        <xdr:cNvSpPr/>
      </xdr:nvSpPr>
      <xdr:spPr>
        <a:xfrm>
          <a:off x="790575" y="2074069"/>
          <a:ext cx="2381250" cy="390525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solidFill>
                <a:srgbClr val="FF0000"/>
              </a:solidFill>
            </a:rPr>
            <a:t>VENTAS</a:t>
          </a:r>
          <a:endParaRPr lang="es-CO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704850</xdr:colOff>
      <xdr:row>13</xdr:row>
      <xdr:rowOff>119063</xdr:rowOff>
    </xdr:from>
    <xdr:to>
      <xdr:col>5</xdr:col>
      <xdr:colOff>38100</xdr:colOff>
      <xdr:row>15</xdr:row>
      <xdr:rowOff>128588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F63672-049F-414A-9734-94F13D609573}"/>
            </a:ext>
          </a:extLst>
        </xdr:cNvPr>
        <xdr:cNvSpPr/>
      </xdr:nvSpPr>
      <xdr:spPr>
        <a:xfrm>
          <a:off x="790575" y="2605088"/>
          <a:ext cx="2381250" cy="390525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solidFill>
                <a:srgbClr val="FF0000"/>
              </a:solidFill>
            </a:rPr>
            <a:t>COMPRAS</a:t>
          </a:r>
          <a:endParaRPr lang="es-CO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704850</xdr:colOff>
      <xdr:row>19</xdr:row>
      <xdr:rowOff>38100</xdr:rowOff>
    </xdr:from>
    <xdr:to>
      <xdr:col>5</xdr:col>
      <xdr:colOff>38100</xdr:colOff>
      <xdr:row>21</xdr:row>
      <xdr:rowOff>47625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E4CB3D-EC64-44E3-B67B-BC526E65462A}"/>
            </a:ext>
          </a:extLst>
        </xdr:cNvPr>
        <xdr:cNvSpPr/>
      </xdr:nvSpPr>
      <xdr:spPr>
        <a:xfrm>
          <a:off x="790575" y="3667125"/>
          <a:ext cx="2381250" cy="390525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solidFill>
                <a:srgbClr val="FF0000"/>
              </a:solidFill>
            </a:rPr>
            <a:t>NOMINA</a:t>
          </a:r>
          <a:endParaRPr lang="es-CO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704850</xdr:colOff>
      <xdr:row>16</xdr:row>
      <xdr:rowOff>78582</xdr:rowOff>
    </xdr:from>
    <xdr:to>
      <xdr:col>5</xdr:col>
      <xdr:colOff>38100</xdr:colOff>
      <xdr:row>18</xdr:row>
      <xdr:rowOff>88107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B5C8C3-7E77-46D3-8CE7-98AB198D5C50}"/>
            </a:ext>
          </a:extLst>
        </xdr:cNvPr>
        <xdr:cNvSpPr/>
      </xdr:nvSpPr>
      <xdr:spPr>
        <a:xfrm>
          <a:off x="790575" y="3136107"/>
          <a:ext cx="2381250" cy="390525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solidFill>
                <a:srgbClr val="FF0000"/>
              </a:solidFill>
            </a:rPr>
            <a:t>PRESUPUESTOS</a:t>
          </a:r>
          <a:endParaRPr lang="es-CO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342900</xdr:colOff>
      <xdr:row>6</xdr:row>
      <xdr:rowOff>57150</xdr:rowOff>
    </xdr:from>
    <xdr:to>
      <xdr:col>15</xdr:col>
      <xdr:colOff>628650</xdr:colOff>
      <xdr:row>9</xdr:row>
      <xdr:rowOff>47625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827DD4EC-708C-430A-B45F-EA18B9C7C8A4}"/>
            </a:ext>
          </a:extLst>
        </xdr:cNvPr>
        <xdr:cNvSpPr/>
      </xdr:nvSpPr>
      <xdr:spPr>
        <a:xfrm>
          <a:off x="8810625" y="1209675"/>
          <a:ext cx="2571750" cy="561975"/>
        </a:xfrm>
        <a:prstGeom prst="roundRect">
          <a:avLst/>
        </a:prstGeom>
        <a:solidFill>
          <a:schemeClr val="tx1"/>
        </a:solidFill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 b="1">
              <a:solidFill>
                <a:srgbClr val="FF0000"/>
              </a:solidFill>
            </a:rPr>
            <a:t>INFORMES</a:t>
          </a:r>
        </a:p>
      </xdr:txBody>
    </xdr:sp>
    <xdr:clientData/>
  </xdr:twoCellAnchor>
  <xdr:twoCellAnchor>
    <xdr:from>
      <xdr:col>12</xdr:col>
      <xdr:colOff>342900</xdr:colOff>
      <xdr:row>10</xdr:row>
      <xdr:rowOff>17264</xdr:rowOff>
    </xdr:from>
    <xdr:to>
      <xdr:col>15</xdr:col>
      <xdr:colOff>438150</xdr:colOff>
      <xdr:row>12</xdr:row>
      <xdr:rowOff>26789</xdr:rowOff>
    </xdr:to>
    <xdr:sp macro="" textlink="">
      <xdr:nvSpPr>
        <xdr:cNvPr id="13" name="Rectángulo: esquinas redondeadas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9DE6A01-07FA-4CE4-9EFD-6297F0ADCA41}"/>
            </a:ext>
          </a:extLst>
        </xdr:cNvPr>
        <xdr:cNvSpPr/>
      </xdr:nvSpPr>
      <xdr:spPr>
        <a:xfrm>
          <a:off x="8810625" y="1931789"/>
          <a:ext cx="2381250" cy="390525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/>
            <a:t>VENTAS</a:t>
          </a:r>
          <a:endParaRPr lang="es-CO" sz="1600" b="1"/>
        </a:p>
      </xdr:txBody>
    </xdr:sp>
    <xdr:clientData/>
  </xdr:twoCellAnchor>
  <xdr:twoCellAnchor>
    <xdr:from>
      <xdr:col>12</xdr:col>
      <xdr:colOff>342900</xdr:colOff>
      <xdr:row>12</xdr:row>
      <xdr:rowOff>186928</xdr:rowOff>
    </xdr:from>
    <xdr:to>
      <xdr:col>15</xdr:col>
      <xdr:colOff>438150</xdr:colOff>
      <xdr:row>15</xdr:row>
      <xdr:rowOff>5953</xdr:rowOff>
    </xdr:to>
    <xdr:sp macro="" textlink="">
      <xdr:nvSpPr>
        <xdr:cNvPr id="15" name="Rectángulo: esquinas redondeadas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CC94085-9B70-4E25-93DB-A2E705C88C26}"/>
            </a:ext>
          </a:extLst>
        </xdr:cNvPr>
        <xdr:cNvSpPr/>
      </xdr:nvSpPr>
      <xdr:spPr>
        <a:xfrm>
          <a:off x="8810625" y="2482453"/>
          <a:ext cx="2381250" cy="39052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/>
            <a:t>COMPRAS</a:t>
          </a:r>
          <a:endParaRPr lang="es-CO" sz="1600" b="1"/>
        </a:p>
      </xdr:txBody>
    </xdr:sp>
    <xdr:clientData/>
  </xdr:twoCellAnchor>
  <xdr:twoCellAnchor>
    <xdr:from>
      <xdr:col>12</xdr:col>
      <xdr:colOff>342900</xdr:colOff>
      <xdr:row>15</xdr:row>
      <xdr:rowOff>166092</xdr:rowOff>
    </xdr:from>
    <xdr:to>
      <xdr:col>15</xdr:col>
      <xdr:colOff>438150</xdr:colOff>
      <xdr:row>17</xdr:row>
      <xdr:rowOff>175617</xdr:rowOff>
    </xdr:to>
    <xdr:sp macro="" textlink="">
      <xdr:nvSpPr>
        <xdr:cNvPr id="16" name="Rectángulo: esquinas redondeadas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F467A8D-A783-4D4F-850F-15D928D438DC}"/>
            </a:ext>
          </a:extLst>
        </xdr:cNvPr>
        <xdr:cNvSpPr/>
      </xdr:nvSpPr>
      <xdr:spPr>
        <a:xfrm>
          <a:off x="8810625" y="3033117"/>
          <a:ext cx="2381250" cy="390525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/>
            <a:t>GENERAL</a:t>
          </a:r>
          <a:endParaRPr lang="es-CO" sz="1600" b="1"/>
        </a:p>
      </xdr:txBody>
    </xdr:sp>
    <xdr:clientData/>
  </xdr:twoCellAnchor>
  <xdr:twoCellAnchor>
    <xdr:from>
      <xdr:col>12</xdr:col>
      <xdr:colOff>342900</xdr:colOff>
      <xdr:row>18</xdr:row>
      <xdr:rowOff>145257</xdr:rowOff>
    </xdr:from>
    <xdr:to>
      <xdr:col>15</xdr:col>
      <xdr:colOff>438150</xdr:colOff>
      <xdr:row>20</xdr:row>
      <xdr:rowOff>154782</xdr:rowOff>
    </xdr:to>
    <xdr:sp macro="" textlink="">
      <xdr:nvSpPr>
        <xdr:cNvPr id="17" name="Rectángulo: esquinas redondeadas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7F2E31D-6642-4034-AD15-68B285FE9202}"/>
            </a:ext>
          </a:extLst>
        </xdr:cNvPr>
        <xdr:cNvSpPr/>
      </xdr:nvSpPr>
      <xdr:spPr>
        <a:xfrm>
          <a:off x="8810625" y="3583782"/>
          <a:ext cx="2381250" cy="390525"/>
        </a:xfrm>
        <a:prstGeom prst="roundRect">
          <a:avLst/>
        </a:prstGeom>
        <a:solidFill>
          <a:srgbClr val="FF0000"/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/>
            <a:t>VENDEDORES</a:t>
          </a:r>
          <a:endParaRPr lang="es-CO" sz="1600" b="1"/>
        </a:p>
      </xdr:txBody>
    </xdr:sp>
    <xdr:clientData/>
  </xdr:twoCellAnchor>
  <xdr:twoCellAnchor editAs="oneCell">
    <xdr:from>
      <xdr:col>5</xdr:col>
      <xdr:colOff>175909</xdr:colOff>
      <xdr:row>5</xdr:row>
      <xdr:rowOff>66674</xdr:rowOff>
    </xdr:from>
    <xdr:to>
      <xdr:col>11</xdr:col>
      <xdr:colOff>683912</xdr:colOff>
      <xdr:row>23</xdr:row>
      <xdr:rowOff>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FB1DBA5B-E86D-4C05-A345-F9F39B33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9634" y="1028699"/>
          <a:ext cx="5080003" cy="3390901"/>
        </a:xfrm>
        <a:prstGeom prst="rect">
          <a:avLst/>
        </a:prstGeom>
      </xdr:spPr>
    </xdr:pic>
    <xdr:clientData/>
  </xdr:twoCellAnchor>
  <xdr:twoCellAnchor>
    <xdr:from>
      <xdr:col>13</xdr:col>
      <xdr:colOff>171450</xdr:colOff>
      <xdr:row>23</xdr:row>
      <xdr:rowOff>57150</xdr:rowOff>
    </xdr:from>
    <xdr:to>
      <xdr:col>15</xdr:col>
      <xdr:colOff>209550</xdr:colOff>
      <xdr:row>25</xdr:row>
      <xdr:rowOff>66675</xdr:rowOff>
    </xdr:to>
    <xdr:sp macro="" textlink="">
      <xdr:nvSpPr>
        <xdr:cNvPr id="19" name="Rectángulo: esquinas redondeadas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B564D70-3CAB-1CCD-0910-2F9565652186}"/>
            </a:ext>
          </a:extLst>
        </xdr:cNvPr>
        <xdr:cNvSpPr/>
      </xdr:nvSpPr>
      <xdr:spPr>
        <a:xfrm>
          <a:off x="9401175" y="4476750"/>
          <a:ext cx="1562100" cy="39052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2000"/>
            <a:t>TRICICARGA</a:t>
          </a:r>
        </a:p>
      </xdr:txBody>
    </xdr:sp>
    <xdr:clientData/>
  </xdr:twoCellAnchor>
  <xdr:twoCellAnchor editAs="oneCell">
    <xdr:from>
      <xdr:col>14</xdr:col>
      <xdr:colOff>133350</xdr:colOff>
      <xdr:row>19</xdr:row>
      <xdr:rowOff>38100</xdr:rowOff>
    </xdr:from>
    <xdr:to>
      <xdr:col>17</xdr:col>
      <xdr:colOff>200024</xdr:colOff>
      <xdr:row>32</xdr:row>
      <xdr:rowOff>66674</xdr:rowOff>
    </xdr:to>
    <xdr:pic>
      <xdr:nvPicPr>
        <xdr:cNvPr id="21" name="Imagen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1546542-DC73-CD49-B08E-DEC97261C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3676650"/>
          <a:ext cx="2524124" cy="25241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19049</xdr:colOff>
      <xdr:row>1</xdr:row>
      <xdr:rowOff>114300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1CAD51-3764-43E0-B3F4-4A9B473E8766}"/>
            </a:ext>
          </a:extLst>
        </xdr:cNvPr>
        <xdr:cNvSpPr/>
      </xdr:nvSpPr>
      <xdr:spPr>
        <a:xfrm>
          <a:off x="0" y="0"/>
          <a:ext cx="781049" cy="3048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6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19049</xdr:colOff>
      <xdr:row>1</xdr:row>
      <xdr:rowOff>114300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74FC23-1EB3-4222-B801-3EF7B9F05F25}"/>
            </a:ext>
          </a:extLst>
        </xdr:cNvPr>
        <xdr:cNvSpPr/>
      </xdr:nvSpPr>
      <xdr:spPr>
        <a:xfrm>
          <a:off x="0" y="0"/>
          <a:ext cx="781049" cy="3048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600"/>
            <a:t>INICIO</a:t>
          </a:r>
        </a:p>
      </xdr:txBody>
    </xdr:sp>
    <xdr:clientData/>
  </xdr:twoCellAnchor>
  <xdr:twoCellAnchor editAs="oneCell">
    <xdr:from>
      <xdr:col>6</xdr:col>
      <xdr:colOff>647700</xdr:colOff>
      <xdr:row>0</xdr:row>
      <xdr:rowOff>0</xdr:rowOff>
    </xdr:from>
    <xdr:to>
      <xdr:col>9</xdr:col>
      <xdr:colOff>609600</xdr:colOff>
      <xdr:row>11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898E0F-BD89-BF19-0BBC-F56B48FD6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0"/>
          <a:ext cx="2247900" cy="2247900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7</xdr:row>
      <xdr:rowOff>133350</xdr:rowOff>
    </xdr:from>
    <xdr:to>
      <xdr:col>3</xdr:col>
      <xdr:colOff>447676</xdr:colOff>
      <xdr:row>9</xdr:row>
      <xdr:rowOff>142875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2744ED-1A44-1C42-A1CE-42DF00BE84DD}"/>
            </a:ext>
          </a:extLst>
        </xdr:cNvPr>
        <xdr:cNvSpPr/>
      </xdr:nvSpPr>
      <xdr:spPr>
        <a:xfrm>
          <a:off x="838200" y="1466850"/>
          <a:ext cx="1895476" cy="39052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400"/>
            <a:t>ORDENES</a:t>
          </a:r>
          <a:r>
            <a:rPr lang="es-CO" sz="1400" baseline="0"/>
            <a:t> DE TRABAJO </a:t>
          </a:r>
          <a:endParaRPr lang="es-CO" sz="1400"/>
        </a:p>
      </xdr:txBody>
    </xdr:sp>
    <xdr:clientData/>
  </xdr:twoCellAnchor>
  <xdr:twoCellAnchor>
    <xdr:from>
      <xdr:col>1</xdr:col>
      <xdr:colOff>47625</xdr:colOff>
      <xdr:row>10</xdr:row>
      <xdr:rowOff>104774</xdr:rowOff>
    </xdr:from>
    <xdr:to>
      <xdr:col>3</xdr:col>
      <xdr:colOff>447675</xdr:colOff>
      <xdr:row>12</xdr:row>
      <xdr:rowOff>133349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972D102A-B18E-1670-5C78-5D9C4686470B}"/>
            </a:ext>
          </a:extLst>
        </xdr:cNvPr>
        <xdr:cNvSpPr/>
      </xdr:nvSpPr>
      <xdr:spPr>
        <a:xfrm>
          <a:off x="809625" y="2009774"/>
          <a:ext cx="192405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73022</xdr:colOff>
      <xdr:row>163</xdr:row>
      <xdr:rowOff>39687</xdr:rowOff>
    </xdr:from>
    <xdr:ext cx="2466978" cy="2466978"/>
    <xdr:pic>
      <xdr:nvPicPr>
        <xdr:cNvPr id="2" name="Imagen 1">
          <a:extLst>
            <a:ext uri="{FF2B5EF4-FFF2-40B4-BE49-F238E27FC236}">
              <a16:creationId xmlns:a16="http://schemas.microsoft.com/office/drawing/2014/main" id="{E1CB46EB-3A72-41F0-9E13-16B5FB97F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47" y="26938287"/>
          <a:ext cx="2466978" cy="2466978"/>
        </a:xfrm>
        <a:prstGeom prst="rect">
          <a:avLst/>
        </a:prstGeom>
      </xdr:spPr>
    </xdr:pic>
    <xdr:clientData/>
  </xdr:oneCellAnchor>
  <xdr:twoCellAnchor>
    <xdr:from>
      <xdr:col>6</xdr:col>
      <xdr:colOff>57151</xdr:colOff>
      <xdr:row>0</xdr:row>
      <xdr:rowOff>0</xdr:rowOff>
    </xdr:from>
    <xdr:to>
      <xdr:col>7</xdr:col>
      <xdr:colOff>114301</xdr:colOff>
      <xdr:row>2</xdr:row>
      <xdr:rowOff>38100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8F17C2-6D5A-D77B-4479-B09C2462B0D4}"/>
            </a:ext>
          </a:extLst>
        </xdr:cNvPr>
        <xdr:cNvSpPr/>
      </xdr:nvSpPr>
      <xdr:spPr>
        <a:xfrm>
          <a:off x="6562726" y="0"/>
          <a:ext cx="819150" cy="4191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8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0</xdr:colOff>
      <xdr:row>1</xdr:row>
      <xdr:rowOff>95250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1AB59F-C13A-DEBC-DD34-433B52E0061F}"/>
            </a:ext>
          </a:extLst>
        </xdr:cNvPr>
        <xdr:cNvSpPr/>
      </xdr:nvSpPr>
      <xdr:spPr>
        <a:xfrm>
          <a:off x="19050" y="19050"/>
          <a:ext cx="742950" cy="2667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28575</xdr:colOff>
      <xdr:row>1</xdr:row>
      <xdr:rowOff>123825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B9A24-2512-4C5D-9B40-886F7A0E285E}"/>
            </a:ext>
          </a:extLst>
        </xdr:cNvPr>
        <xdr:cNvSpPr/>
      </xdr:nvSpPr>
      <xdr:spPr>
        <a:xfrm>
          <a:off x="47625" y="47625"/>
          <a:ext cx="742950" cy="2667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337639-DDE1-445E-8C25-E71F1A8D52AD}"/>
            </a:ext>
          </a:extLst>
        </xdr:cNvPr>
        <xdr:cNvSpPr/>
      </xdr:nvSpPr>
      <xdr:spPr>
        <a:xfrm>
          <a:off x="19050" y="0"/>
          <a:ext cx="742950" cy="2667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0</xdr:colOff>
      <xdr:row>1</xdr:row>
      <xdr:rowOff>104775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608A0-1DEE-4E92-A342-AE612C35D8E6}"/>
            </a:ext>
          </a:extLst>
        </xdr:cNvPr>
        <xdr:cNvSpPr/>
      </xdr:nvSpPr>
      <xdr:spPr>
        <a:xfrm>
          <a:off x="19050" y="28575"/>
          <a:ext cx="742950" cy="2667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0</xdr:colOff>
      <xdr:row>1</xdr:row>
      <xdr:rowOff>85725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55BDB-DF91-493C-8AF2-DF707E101026}"/>
            </a:ext>
          </a:extLst>
        </xdr:cNvPr>
        <xdr:cNvSpPr/>
      </xdr:nvSpPr>
      <xdr:spPr>
        <a:xfrm>
          <a:off x="19050" y="9525"/>
          <a:ext cx="742950" cy="2667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19050</xdr:rowOff>
    </xdr:from>
    <xdr:to>
      <xdr:col>1</xdr:col>
      <xdr:colOff>47625</xdr:colOff>
      <xdr:row>1</xdr:row>
      <xdr:rowOff>133350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EE7F53-DD4F-CAD2-3A1C-A5FF350F88A5}"/>
            </a:ext>
          </a:extLst>
        </xdr:cNvPr>
        <xdr:cNvSpPr/>
      </xdr:nvSpPr>
      <xdr:spPr>
        <a:xfrm>
          <a:off x="28576" y="19050"/>
          <a:ext cx="781049" cy="3048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6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19049</xdr:colOff>
      <xdr:row>1</xdr:row>
      <xdr:rowOff>114300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5FDBF4-53FB-4569-8444-42C64153F8C7}"/>
            </a:ext>
          </a:extLst>
        </xdr:cNvPr>
        <xdr:cNvSpPr/>
      </xdr:nvSpPr>
      <xdr:spPr>
        <a:xfrm>
          <a:off x="0" y="0"/>
          <a:ext cx="781049" cy="3048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6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19049</xdr:colOff>
      <xdr:row>1</xdr:row>
      <xdr:rowOff>114300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DA59CD-88A9-45DB-8422-304909A60B3C}"/>
            </a:ext>
          </a:extLst>
        </xdr:cNvPr>
        <xdr:cNvSpPr/>
      </xdr:nvSpPr>
      <xdr:spPr>
        <a:xfrm>
          <a:off x="0" y="0"/>
          <a:ext cx="781049" cy="3048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6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FBCE-72A1-4A04-9DDC-8614A2A26A51}">
  <dimension ref="A1:R23"/>
  <sheetViews>
    <sheetView tabSelected="1" zoomScaleNormal="100" workbookViewId="0"/>
  </sheetViews>
  <sheetFormatPr baseColWidth="10" defaultRowHeight="15" x14ac:dyDescent="0.25"/>
  <cols>
    <col min="1" max="1" width="1.28515625" style="20" customWidth="1"/>
    <col min="2" max="16" width="11.42578125" style="11"/>
    <col min="17" max="17" width="14" style="11" customWidth="1"/>
    <col min="18" max="18" width="11.42578125" style="20"/>
    <col min="19" max="16384" width="11.42578125" style="11"/>
  </cols>
  <sheetData>
    <row r="1" spans="1:17" x14ac:dyDescent="0.25">
      <c r="A1" s="21"/>
      <c r="B1" s="13"/>
      <c r="C1" s="100" t="s">
        <v>11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13"/>
      <c r="Q1" s="14"/>
    </row>
    <row r="2" spans="1:17" x14ac:dyDescent="0.25">
      <c r="A2" s="22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Q2" s="16"/>
    </row>
    <row r="3" spans="1:17" x14ac:dyDescent="0.25">
      <c r="A3" s="22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5"/>
      <c r="Q3" s="16"/>
    </row>
    <row r="4" spans="1:17" x14ac:dyDescent="0.25">
      <c r="A4" s="22"/>
      <c r="C4" s="103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  <c r="Q4" s="16"/>
    </row>
    <row r="5" spans="1:17" ht="15.75" thickBot="1" x14ac:dyDescent="0.3">
      <c r="A5" s="23"/>
      <c r="B5" s="18"/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8"/>
      <c r="Q5" s="19"/>
    </row>
    <row r="6" spans="1:17" ht="15.75" thickBot="1" x14ac:dyDescent="0.3">
      <c r="M6" s="12"/>
      <c r="N6" s="13"/>
      <c r="O6" s="13"/>
      <c r="P6" s="14"/>
    </row>
    <row r="7" spans="1:17" x14ac:dyDescent="0.25">
      <c r="C7" s="12"/>
      <c r="D7" s="13"/>
      <c r="E7" s="14"/>
      <c r="M7" s="15"/>
      <c r="P7" s="16"/>
    </row>
    <row r="8" spans="1:17" x14ac:dyDescent="0.25">
      <c r="C8" s="15"/>
      <c r="E8" s="16"/>
      <c r="M8" s="15"/>
      <c r="P8" s="16"/>
    </row>
    <row r="9" spans="1:17" x14ac:dyDescent="0.25">
      <c r="C9" s="15"/>
      <c r="E9" s="16"/>
      <c r="M9" s="15"/>
      <c r="P9" s="16"/>
    </row>
    <row r="10" spans="1:17" x14ac:dyDescent="0.25">
      <c r="C10" s="15"/>
      <c r="E10" s="16"/>
      <c r="M10" s="15"/>
      <c r="P10" s="16"/>
    </row>
    <row r="11" spans="1:17" x14ac:dyDescent="0.25">
      <c r="C11" s="15"/>
      <c r="E11" s="16"/>
      <c r="M11" s="15"/>
      <c r="P11" s="16"/>
    </row>
    <row r="12" spans="1:17" x14ac:dyDescent="0.25">
      <c r="C12" s="15"/>
      <c r="E12" s="16"/>
      <c r="M12" s="15"/>
      <c r="P12" s="16"/>
    </row>
    <row r="13" spans="1:17" x14ac:dyDescent="0.25">
      <c r="C13" s="15"/>
      <c r="E13" s="16"/>
      <c r="M13" s="15"/>
      <c r="P13" s="16"/>
    </row>
    <row r="14" spans="1:17" x14ac:dyDescent="0.25">
      <c r="C14" s="15"/>
      <c r="E14" s="16"/>
      <c r="M14" s="15"/>
      <c r="P14" s="16"/>
    </row>
    <row r="15" spans="1:17" x14ac:dyDescent="0.25">
      <c r="C15" s="15"/>
      <c r="E15" s="16"/>
      <c r="M15" s="15"/>
      <c r="P15" s="16"/>
    </row>
    <row r="16" spans="1:17" x14ac:dyDescent="0.25">
      <c r="C16" s="15"/>
      <c r="E16" s="16"/>
      <c r="M16" s="15"/>
      <c r="P16" s="16"/>
    </row>
    <row r="17" spans="3:16" x14ac:dyDescent="0.25">
      <c r="C17" s="15"/>
      <c r="E17" s="16"/>
      <c r="M17" s="15"/>
      <c r="P17" s="16"/>
    </row>
    <row r="18" spans="3:16" x14ac:dyDescent="0.25">
      <c r="C18" s="15"/>
      <c r="E18" s="16"/>
      <c r="M18" s="15"/>
      <c r="P18" s="16"/>
    </row>
    <row r="19" spans="3:16" x14ac:dyDescent="0.25">
      <c r="C19" s="15"/>
      <c r="E19" s="16"/>
      <c r="M19" s="15"/>
      <c r="P19" s="16"/>
    </row>
    <row r="20" spans="3:16" x14ac:dyDescent="0.25">
      <c r="C20" s="15"/>
      <c r="E20" s="16"/>
      <c r="M20" s="15"/>
      <c r="P20" s="16"/>
    </row>
    <row r="21" spans="3:16" x14ac:dyDescent="0.25">
      <c r="C21" s="15"/>
      <c r="E21" s="16"/>
      <c r="M21" s="15"/>
      <c r="P21" s="16"/>
    </row>
    <row r="22" spans="3:16" ht="15.75" thickBot="1" x14ac:dyDescent="0.3">
      <c r="C22" s="15"/>
      <c r="E22" s="16"/>
      <c r="M22" s="17"/>
      <c r="N22" s="18"/>
      <c r="O22" s="18"/>
      <c r="P22" s="19"/>
    </row>
    <row r="23" spans="3:16" ht="15.75" thickBot="1" x14ac:dyDescent="0.3">
      <c r="C23" s="17"/>
      <c r="D23" s="18"/>
      <c r="E23" s="19"/>
    </row>
  </sheetData>
  <mergeCells count="1">
    <mergeCell ref="C1:O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1161C-FD19-40F7-9E4D-E04F6FFF711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13CB-E91F-41F6-9170-0E79F2E05A7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D613-5100-4768-9D53-493D05862289}">
  <dimension ref="A1"/>
  <sheetViews>
    <sheetView workbookViewId="0"/>
  </sheetViews>
  <sheetFormatPr baseColWidth="10" defaultRowHeight="15" x14ac:dyDescent="0.25"/>
  <cols>
    <col min="1" max="16384" width="11.42578125" style="20"/>
  </cols>
  <sheetData>
    <row r="1" spans="1:1" x14ac:dyDescent="0.25">
      <c r="A1" s="20" t="s">
        <v>141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4ED0-BAD1-4E9F-9E94-C94CE880A856}">
  <dimension ref="A1:J19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6" sqref="H6"/>
    </sheetView>
  </sheetViews>
  <sheetFormatPr baseColWidth="10" defaultRowHeight="15" x14ac:dyDescent="0.25"/>
  <cols>
    <col min="1" max="1" width="11.28515625" style="27" bestFit="1" customWidth="1"/>
    <col min="2" max="2" width="36.85546875" style="27" customWidth="1"/>
    <col min="3" max="3" width="13" style="66" bestFit="1" customWidth="1"/>
    <col min="4" max="5" width="12.42578125" style="69" bestFit="1" customWidth="1"/>
    <col min="6" max="6" width="12.42578125" style="27" bestFit="1" customWidth="1"/>
    <col min="7" max="16384" width="11.42578125" style="27"/>
  </cols>
  <sheetData>
    <row r="1" spans="1:6" x14ac:dyDescent="0.25">
      <c r="A1" s="112" t="s">
        <v>12</v>
      </c>
      <c r="B1" s="24" t="s">
        <v>13</v>
      </c>
      <c r="C1" s="25"/>
      <c r="D1" s="114">
        <f>SUM(D3:E147)</f>
        <v>37174000</v>
      </c>
      <c r="E1" s="115"/>
      <c r="F1" s="26">
        <f>F97+F136+F148</f>
        <v>6983000</v>
      </c>
    </row>
    <row r="2" spans="1:6" s="33" customFormat="1" x14ac:dyDescent="0.25">
      <c r="A2" s="113"/>
      <c r="B2" s="28">
        <f>C5+C8+C15+C22+C24+C31+C38+C46+C50+C57+C64+C71+C75+C82+C89+C96+C104+C107+C114+C121+C128+C135+C140+C147+C151+C158</f>
        <v>51492000</v>
      </c>
      <c r="C2" s="29"/>
      <c r="D2" s="30" t="s">
        <v>14</v>
      </c>
      <c r="E2" s="31" t="s">
        <v>15</v>
      </c>
      <c r="F2" s="32" t="s">
        <v>16</v>
      </c>
    </row>
    <row r="3" spans="1:6" x14ac:dyDescent="0.25">
      <c r="A3" s="116">
        <v>1016</v>
      </c>
      <c r="B3" s="34" t="s">
        <v>17</v>
      </c>
      <c r="C3" s="35">
        <v>1050000</v>
      </c>
      <c r="D3" s="118">
        <v>1070000</v>
      </c>
      <c r="E3" s="118"/>
      <c r="F3" s="120">
        <f>C5-D3-E3</f>
        <v>0</v>
      </c>
    </row>
    <row r="4" spans="1:6" x14ac:dyDescent="0.25">
      <c r="A4" s="117"/>
      <c r="B4" s="36" t="s">
        <v>18</v>
      </c>
      <c r="C4" s="37">
        <v>20000</v>
      </c>
      <c r="D4" s="119"/>
      <c r="E4" s="119"/>
      <c r="F4" s="121"/>
    </row>
    <row r="5" spans="1:6" ht="12.75" customHeight="1" x14ac:dyDescent="0.25">
      <c r="B5" s="38"/>
      <c r="C5" s="39">
        <f>SUM(C3:C4)</f>
        <v>1070000</v>
      </c>
      <c r="D5" s="40"/>
      <c r="E5" s="40"/>
      <c r="F5" s="41"/>
    </row>
    <row r="6" spans="1:6" x14ac:dyDescent="0.25">
      <c r="A6" s="116">
        <v>1015</v>
      </c>
      <c r="B6" s="42" t="s">
        <v>19</v>
      </c>
      <c r="C6" s="25">
        <v>1000000</v>
      </c>
      <c r="D6" s="122">
        <v>500000</v>
      </c>
      <c r="E6" s="122">
        <v>520000</v>
      </c>
      <c r="F6" s="123">
        <f>C8-D6-E6</f>
        <v>0</v>
      </c>
    </row>
    <row r="7" spans="1:6" x14ac:dyDescent="0.25">
      <c r="A7" s="117"/>
      <c r="B7" s="34" t="s">
        <v>20</v>
      </c>
      <c r="C7" s="43">
        <v>20000</v>
      </c>
      <c r="D7" s="119"/>
      <c r="E7" s="119"/>
      <c r="F7" s="121"/>
    </row>
    <row r="8" spans="1:6" ht="12.75" customHeight="1" x14ac:dyDescent="0.25">
      <c r="B8" s="38"/>
      <c r="C8" s="39">
        <f>SUM(C6:C7)</f>
        <v>1020000</v>
      </c>
      <c r="D8" s="40"/>
      <c r="E8" s="40"/>
      <c r="F8" s="41"/>
    </row>
    <row r="9" spans="1:6" ht="12.75" customHeight="1" x14ac:dyDescent="0.25">
      <c r="A9" s="116">
        <v>1005</v>
      </c>
      <c r="B9" s="125" t="s">
        <v>21</v>
      </c>
      <c r="C9" s="128">
        <v>1560000</v>
      </c>
      <c r="D9" s="122">
        <v>2164000</v>
      </c>
      <c r="E9" s="131"/>
      <c r="F9" s="134">
        <f>C15-D9-E9</f>
        <v>0</v>
      </c>
    </row>
    <row r="10" spans="1:6" ht="12.75" x14ac:dyDescent="0.25">
      <c r="A10" s="124"/>
      <c r="B10" s="126"/>
      <c r="C10" s="129"/>
      <c r="D10" s="118"/>
      <c r="E10" s="132"/>
      <c r="F10" s="135"/>
    </row>
    <row r="11" spans="1:6" ht="12.75" x14ac:dyDescent="0.25">
      <c r="A11" s="124"/>
      <c r="B11" s="127"/>
      <c r="C11" s="130"/>
      <c r="D11" s="118"/>
      <c r="E11" s="132"/>
      <c r="F11" s="135"/>
    </row>
    <row r="12" spans="1:6" x14ac:dyDescent="0.25">
      <c r="A12" s="124"/>
      <c r="B12" s="44" t="s">
        <v>22</v>
      </c>
      <c r="C12" s="45">
        <v>324000</v>
      </c>
      <c r="D12" s="118"/>
      <c r="E12" s="132"/>
      <c r="F12" s="135"/>
    </row>
    <row r="13" spans="1:6" x14ac:dyDescent="0.25">
      <c r="A13" s="124"/>
      <c r="B13" s="44" t="s">
        <v>23</v>
      </c>
      <c r="C13" s="45">
        <v>100000</v>
      </c>
      <c r="D13" s="118"/>
      <c r="E13" s="132"/>
      <c r="F13" s="135"/>
    </row>
    <row r="14" spans="1:6" x14ac:dyDescent="0.25">
      <c r="A14" s="117"/>
      <c r="B14" s="44" t="s">
        <v>24</v>
      </c>
      <c r="C14" s="45">
        <v>180000</v>
      </c>
      <c r="D14" s="119"/>
      <c r="E14" s="133"/>
      <c r="F14" s="136"/>
    </row>
    <row r="15" spans="1:6" ht="12.75" customHeight="1" x14ac:dyDescent="0.25">
      <c r="B15" s="38"/>
      <c r="C15" s="39">
        <f>SUM(C9:C14)</f>
        <v>2164000</v>
      </c>
      <c r="D15" s="40"/>
      <c r="E15" s="40"/>
      <c r="F15" s="41"/>
    </row>
    <row r="16" spans="1:6" ht="12.75" customHeight="1" x14ac:dyDescent="0.25">
      <c r="A16" s="116">
        <v>1004</v>
      </c>
      <c r="B16" s="125" t="s">
        <v>25</v>
      </c>
      <c r="C16" s="128">
        <v>1560000</v>
      </c>
      <c r="D16" s="122">
        <v>1246000</v>
      </c>
      <c r="E16" s="128">
        <v>965000</v>
      </c>
      <c r="F16" s="134">
        <f>C22-D16-E16</f>
        <v>0</v>
      </c>
    </row>
    <row r="17" spans="1:8" ht="12.75" x14ac:dyDescent="0.25">
      <c r="A17" s="124"/>
      <c r="B17" s="126"/>
      <c r="C17" s="129"/>
      <c r="D17" s="118"/>
      <c r="E17" s="137"/>
      <c r="F17" s="135"/>
      <c r="G17" s="27" t="s">
        <v>26</v>
      </c>
      <c r="H17" s="27" t="s">
        <v>27</v>
      </c>
    </row>
    <row r="18" spans="1:8" ht="12.75" x14ac:dyDescent="0.25">
      <c r="A18" s="124"/>
      <c r="B18" s="127"/>
      <c r="C18" s="130"/>
      <c r="D18" s="118"/>
      <c r="E18" s="137"/>
      <c r="F18" s="135"/>
    </row>
    <row r="19" spans="1:8" x14ac:dyDescent="0.25">
      <c r="A19" s="124"/>
      <c r="B19" s="44" t="s">
        <v>28</v>
      </c>
      <c r="C19" s="45">
        <v>351000</v>
      </c>
      <c r="D19" s="118"/>
      <c r="E19" s="137"/>
      <c r="F19" s="135"/>
    </row>
    <row r="20" spans="1:8" x14ac:dyDescent="0.25">
      <c r="A20" s="124"/>
      <c r="B20" s="44" t="s">
        <v>23</v>
      </c>
      <c r="C20" s="45">
        <v>100000</v>
      </c>
      <c r="D20" s="118"/>
      <c r="E20" s="137"/>
      <c r="F20" s="135"/>
    </row>
    <row r="21" spans="1:8" x14ac:dyDescent="0.25">
      <c r="A21" s="117"/>
      <c r="B21" s="44" t="s">
        <v>24</v>
      </c>
      <c r="C21" s="45">
        <v>200000</v>
      </c>
      <c r="D21" s="119"/>
      <c r="E21" s="130"/>
      <c r="F21" s="136"/>
    </row>
    <row r="22" spans="1:8" ht="12.75" customHeight="1" x14ac:dyDescent="0.25">
      <c r="A22" s="46"/>
      <c r="B22" s="38"/>
      <c r="C22" s="39">
        <f>SUM(C16:C21)</f>
        <v>2211000</v>
      </c>
      <c r="D22" s="40"/>
      <c r="E22" s="40"/>
      <c r="F22" s="41"/>
    </row>
    <row r="23" spans="1:8" x14ac:dyDescent="0.25">
      <c r="A23" s="47">
        <v>582</v>
      </c>
      <c r="B23" s="42" t="s">
        <v>29</v>
      </c>
      <c r="C23" s="48">
        <v>160000</v>
      </c>
      <c r="D23" s="49">
        <v>120000</v>
      </c>
      <c r="E23" s="49">
        <v>40000</v>
      </c>
      <c r="F23" s="50">
        <f>C23-D23-E23</f>
        <v>0</v>
      </c>
      <c r="G23" s="27" t="s">
        <v>26</v>
      </c>
      <c r="H23" s="27" t="s">
        <v>27</v>
      </c>
    </row>
    <row r="24" spans="1:8" ht="12.75" customHeight="1" x14ac:dyDescent="0.25">
      <c r="B24" s="51"/>
      <c r="C24" s="52">
        <f>SUM(C23)</f>
        <v>160000</v>
      </c>
      <c r="D24" s="53"/>
      <c r="E24" s="53"/>
      <c r="F24" s="54"/>
    </row>
    <row r="25" spans="1:8" ht="12.75" customHeight="1" x14ac:dyDescent="0.25">
      <c r="A25" s="116">
        <v>1007</v>
      </c>
      <c r="B25" s="125" t="s">
        <v>30</v>
      </c>
      <c r="C25" s="128">
        <v>1560000</v>
      </c>
      <c r="D25" s="122">
        <v>495000</v>
      </c>
      <c r="E25" s="128">
        <v>1716000</v>
      </c>
      <c r="F25" s="134">
        <f>C31-D25-E25</f>
        <v>0</v>
      </c>
    </row>
    <row r="26" spans="1:8" ht="12.75" customHeight="1" x14ac:dyDescent="0.25">
      <c r="A26" s="124"/>
      <c r="B26" s="126"/>
      <c r="C26" s="129"/>
      <c r="D26" s="118"/>
      <c r="E26" s="137"/>
      <c r="F26" s="135"/>
    </row>
    <row r="27" spans="1:8" ht="12.75" customHeight="1" x14ac:dyDescent="0.25">
      <c r="A27" s="124"/>
      <c r="B27" s="127"/>
      <c r="C27" s="130"/>
      <c r="D27" s="118"/>
      <c r="E27" s="137"/>
      <c r="F27" s="135"/>
      <c r="G27" s="27" t="s">
        <v>26</v>
      </c>
      <c r="H27" s="27" t="s">
        <v>31</v>
      </c>
    </row>
    <row r="28" spans="1:8" ht="12.75" customHeight="1" x14ac:dyDescent="0.25">
      <c r="A28" s="124"/>
      <c r="B28" s="44" t="s">
        <v>28</v>
      </c>
      <c r="C28" s="45">
        <v>351000</v>
      </c>
      <c r="D28" s="118"/>
      <c r="E28" s="137"/>
      <c r="F28" s="135"/>
      <c r="G28" s="27" t="s">
        <v>32</v>
      </c>
      <c r="H28" s="27" t="s">
        <v>27</v>
      </c>
    </row>
    <row r="29" spans="1:8" ht="12.75" customHeight="1" x14ac:dyDescent="0.25">
      <c r="A29" s="124"/>
      <c r="B29" s="44" t="s">
        <v>23</v>
      </c>
      <c r="C29" s="45">
        <v>100000</v>
      </c>
      <c r="D29" s="118"/>
      <c r="E29" s="137"/>
      <c r="F29" s="135"/>
    </row>
    <row r="30" spans="1:8" ht="12.75" customHeight="1" x14ac:dyDescent="0.25">
      <c r="A30" s="117"/>
      <c r="B30" s="44" t="s">
        <v>24</v>
      </c>
      <c r="C30" s="45">
        <v>200000</v>
      </c>
      <c r="D30" s="119"/>
      <c r="E30" s="130"/>
      <c r="F30" s="136"/>
    </row>
    <row r="31" spans="1:8" ht="12.75" customHeight="1" x14ac:dyDescent="0.25">
      <c r="A31" s="46"/>
      <c r="B31" s="38"/>
      <c r="C31" s="39">
        <f>SUM(C25:C30)</f>
        <v>2211000</v>
      </c>
      <c r="D31" s="40"/>
      <c r="E31" s="40"/>
      <c r="F31" s="41"/>
    </row>
    <row r="32" spans="1:8" ht="12.75" customHeight="1" x14ac:dyDescent="0.25">
      <c r="A32" s="116">
        <v>1006</v>
      </c>
      <c r="B32" s="125" t="s">
        <v>33</v>
      </c>
      <c r="C32" s="128">
        <v>1560000</v>
      </c>
      <c r="D32" s="122">
        <v>284000</v>
      </c>
      <c r="E32" s="128">
        <v>1954000</v>
      </c>
      <c r="F32" s="134">
        <f>C38-D32-E32</f>
        <v>0</v>
      </c>
    </row>
    <row r="33" spans="1:8" ht="12.75" customHeight="1" x14ac:dyDescent="0.25">
      <c r="A33" s="124"/>
      <c r="B33" s="126"/>
      <c r="C33" s="129"/>
      <c r="D33" s="118"/>
      <c r="E33" s="137"/>
      <c r="F33" s="135"/>
      <c r="G33" s="27" t="s">
        <v>32</v>
      </c>
      <c r="H33" s="27" t="s">
        <v>31</v>
      </c>
    </row>
    <row r="34" spans="1:8" ht="12.75" customHeight="1" x14ac:dyDescent="0.25">
      <c r="A34" s="124"/>
      <c r="B34" s="127"/>
      <c r="C34" s="130"/>
      <c r="D34" s="118"/>
      <c r="E34" s="137"/>
      <c r="F34" s="135"/>
      <c r="G34" s="27" t="s">
        <v>34</v>
      </c>
      <c r="H34" s="27" t="s">
        <v>31</v>
      </c>
    </row>
    <row r="35" spans="1:8" ht="12.75" customHeight="1" x14ac:dyDescent="0.25">
      <c r="A35" s="124"/>
      <c r="B35" s="44" t="s">
        <v>35</v>
      </c>
      <c r="C35" s="45">
        <v>378000</v>
      </c>
      <c r="D35" s="118"/>
      <c r="E35" s="137"/>
      <c r="F35" s="135"/>
      <c r="G35" s="27" t="s">
        <v>36</v>
      </c>
      <c r="H35" s="27" t="s">
        <v>27</v>
      </c>
    </row>
    <row r="36" spans="1:8" ht="12.75" customHeight="1" x14ac:dyDescent="0.25">
      <c r="A36" s="124"/>
      <c r="B36" s="44" t="s">
        <v>23</v>
      </c>
      <c r="C36" s="45">
        <v>100000</v>
      </c>
      <c r="D36" s="118"/>
      <c r="E36" s="137"/>
      <c r="F36" s="135"/>
    </row>
    <row r="37" spans="1:8" ht="12.75" customHeight="1" x14ac:dyDescent="0.25">
      <c r="A37" s="117"/>
      <c r="B37" s="44" t="s">
        <v>24</v>
      </c>
      <c r="C37" s="45">
        <v>200000</v>
      </c>
      <c r="D37" s="119"/>
      <c r="E37" s="130"/>
      <c r="F37" s="136"/>
    </row>
    <row r="38" spans="1:8" ht="12.75" customHeight="1" x14ac:dyDescent="0.25">
      <c r="A38" s="46"/>
      <c r="B38" s="38"/>
      <c r="C38" s="39">
        <f>SUM(C32:C37)</f>
        <v>2238000</v>
      </c>
      <c r="D38" s="40"/>
      <c r="E38" s="40"/>
      <c r="F38" s="41"/>
    </row>
    <row r="39" spans="1:8" ht="12.75" customHeight="1" x14ac:dyDescent="0.25">
      <c r="C39" s="55"/>
      <c r="D39" s="56"/>
      <c r="E39" s="57"/>
      <c r="F39" s="58"/>
    </row>
    <row r="40" spans="1:8" ht="12.75" customHeight="1" x14ac:dyDescent="0.25">
      <c r="A40" s="116">
        <v>1003</v>
      </c>
      <c r="B40" s="125" t="s">
        <v>37</v>
      </c>
      <c r="C40" s="128">
        <v>100000</v>
      </c>
      <c r="D40" s="122">
        <v>358000</v>
      </c>
      <c r="E40" s="128"/>
      <c r="F40" s="134">
        <f>C46-D40-E40</f>
        <v>0</v>
      </c>
    </row>
    <row r="41" spans="1:8" ht="12.75" customHeight="1" x14ac:dyDescent="0.25">
      <c r="A41" s="124"/>
      <c r="B41" s="126"/>
      <c r="C41" s="129"/>
      <c r="D41" s="118"/>
      <c r="E41" s="137"/>
      <c r="F41" s="135"/>
    </row>
    <row r="42" spans="1:8" ht="12.75" customHeight="1" x14ac:dyDescent="0.25">
      <c r="A42" s="124"/>
      <c r="B42" s="127"/>
      <c r="C42" s="130"/>
      <c r="D42" s="118"/>
      <c r="E42" s="137"/>
      <c r="F42" s="135"/>
      <c r="G42" s="27" t="s">
        <v>36</v>
      </c>
      <c r="H42" s="27" t="s">
        <v>31</v>
      </c>
    </row>
    <row r="43" spans="1:8" ht="12.75" customHeight="1" x14ac:dyDescent="0.25">
      <c r="A43" s="124"/>
      <c r="B43" s="44" t="s">
        <v>38</v>
      </c>
      <c r="C43" s="45">
        <v>108000</v>
      </c>
      <c r="D43" s="118"/>
      <c r="E43" s="137"/>
      <c r="F43" s="135"/>
    </row>
    <row r="44" spans="1:8" ht="12.75" customHeight="1" x14ac:dyDescent="0.25">
      <c r="A44" s="124"/>
      <c r="B44" s="44" t="s">
        <v>23</v>
      </c>
      <c r="C44" s="45">
        <v>100000</v>
      </c>
      <c r="D44" s="118"/>
      <c r="E44" s="137"/>
      <c r="F44" s="135"/>
    </row>
    <row r="45" spans="1:8" ht="12.75" customHeight="1" x14ac:dyDescent="0.25">
      <c r="A45" s="117"/>
      <c r="B45" s="44" t="s">
        <v>24</v>
      </c>
      <c r="C45" s="45">
        <v>50000</v>
      </c>
      <c r="D45" s="119"/>
      <c r="E45" s="130"/>
      <c r="F45" s="136"/>
    </row>
    <row r="46" spans="1:8" ht="12.75" customHeight="1" x14ac:dyDescent="0.25">
      <c r="A46" s="46"/>
      <c r="B46" s="38"/>
      <c r="C46" s="39">
        <f>SUM(C40:C45)</f>
        <v>358000</v>
      </c>
      <c r="D46" s="40"/>
      <c r="E46" s="40"/>
      <c r="F46" s="41"/>
    </row>
    <row r="47" spans="1:8" ht="12.75" customHeight="1" x14ac:dyDescent="0.25">
      <c r="A47" s="116">
        <v>1013</v>
      </c>
      <c r="B47" s="125" t="s">
        <v>39</v>
      </c>
      <c r="C47" s="128">
        <v>1050000</v>
      </c>
      <c r="D47" s="122">
        <v>1050000</v>
      </c>
      <c r="E47" s="128"/>
      <c r="F47" s="134">
        <f>C47-D47-E47</f>
        <v>0</v>
      </c>
    </row>
    <row r="48" spans="1:8" ht="12.75" customHeight="1" x14ac:dyDescent="0.25">
      <c r="A48" s="124"/>
      <c r="B48" s="126"/>
      <c r="C48" s="129"/>
      <c r="D48" s="118"/>
      <c r="E48" s="129"/>
      <c r="F48" s="135"/>
      <c r="G48" s="27" t="s">
        <v>40</v>
      </c>
      <c r="H48" s="27" t="s">
        <v>41</v>
      </c>
    </row>
    <row r="49" spans="1:8" ht="12.75" customHeight="1" x14ac:dyDescent="0.25">
      <c r="A49" s="117"/>
      <c r="B49" s="127"/>
      <c r="C49" s="130"/>
      <c r="D49" s="119"/>
      <c r="E49" s="130"/>
      <c r="F49" s="136"/>
    </row>
    <row r="50" spans="1:8" ht="12.75" customHeight="1" x14ac:dyDescent="0.25">
      <c r="A50" s="46"/>
      <c r="B50" s="38"/>
      <c r="C50" s="39">
        <f>SUM(C47:C49)</f>
        <v>1050000</v>
      </c>
      <c r="D50" s="59"/>
      <c r="E50" s="59"/>
      <c r="F50" s="60"/>
    </row>
    <row r="51" spans="1:8" ht="12.75" customHeight="1" x14ac:dyDescent="0.25">
      <c r="A51" s="116">
        <v>2</v>
      </c>
      <c r="B51" s="125" t="s">
        <v>42</v>
      </c>
      <c r="C51" s="128">
        <v>1560000</v>
      </c>
      <c r="D51" s="122">
        <v>2211000</v>
      </c>
      <c r="E51" s="128"/>
      <c r="F51" s="134">
        <f>C57-D51-E51</f>
        <v>0</v>
      </c>
    </row>
    <row r="52" spans="1:8" ht="12.75" customHeight="1" x14ac:dyDescent="0.25">
      <c r="A52" s="124"/>
      <c r="B52" s="126"/>
      <c r="C52" s="129"/>
      <c r="D52" s="118"/>
      <c r="E52" s="137"/>
      <c r="F52" s="135"/>
    </row>
    <row r="53" spans="1:8" ht="12.75" customHeight="1" x14ac:dyDescent="0.25">
      <c r="A53" s="124"/>
      <c r="B53" s="127"/>
      <c r="C53" s="130"/>
      <c r="D53" s="118"/>
      <c r="E53" s="137"/>
      <c r="F53" s="135"/>
      <c r="G53" s="27" t="s">
        <v>43</v>
      </c>
      <c r="H53" s="27" t="s">
        <v>31</v>
      </c>
    </row>
    <row r="54" spans="1:8" ht="12.75" customHeight="1" x14ac:dyDescent="0.25">
      <c r="A54" s="124"/>
      <c r="B54" s="44" t="s">
        <v>44</v>
      </c>
      <c r="C54" s="45">
        <v>351000</v>
      </c>
      <c r="D54" s="118"/>
      <c r="E54" s="137"/>
      <c r="F54" s="135"/>
    </row>
    <row r="55" spans="1:8" ht="12.75" customHeight="1" x14ac:dyDescent="0.25">
      <c r="A55" s="124"/>
      <c r="B55" s="44" t="s">
        <v>23</v>
      </c>
      <c r="C55" s="45">
        <v>100000</v>
      </c>
      <c r="D55" s="118"/>
      <c r="E55" s="137"/>
      <c r="F55" s="135"/>
    </row>
    <row r="56" spans="1:8" ht="12.75" customHeight="1" x14ac:dyDescent="0.25">
      <c r="A56" s="117"/>
      <c r="B56" s="44" t="s">
        <v>24</v>
      </c>
      <c r="C56" s="45">
        <v>200000</v>
      </c>
      <c r="D56" s="119"/>
      <c r="E56" s="130"/>
      <c r="F56" s="136"/>
    </row>
    <row r="57" spans="1:8" ht="12.75" customHeight="1" x14ac:dyDescent="0.25">
      <c r="A57" s="46"/>
      <c r="B57" s="38"/>
      <c r="C57" s="39">
        <f>SUM(C51:C56)</f>
        <v>2211000</v>
      </c>
      <c r="D57" s="40"/>
      <c r="E57" s="40"/>
      <c r="F57" s="41"/>
    </row>
    <row r="58" spans="1:8" ht="12.75" customHeight="1" x14ac:dyDescent="0.25">
      <c r="A58" s="116">
        <v>1</v>
      </c>
      <c r="B58" s="125" t="s">
        <v>45</v>
      </c>
      <c r="C58" s="128">
        <v>1000000</v>
      </c>
      <c r="D58" s="122">
        <v>127000</v>
      </c>
      <c r="E58" s="128">
        <v>1104000</v>
      </c>
      <c r="F58" s="134">
        <f>C64-D58-E58</f>
        <v>0</v>
      </c>
    </row>
    <row r="59" spans="1:8" ht="12.75" customHeight="1" x14ac:dyDescent="0.25">
      <c r="A59" s="124"/>
      <c r="B59" s="126"/>
      <c r="C59" s="129"/>
      <c r="D59" s="118"/>
      <c r="E59" s="137"/>
      <c r="F59" s="135"/>
    </row>
    <row r="60" spans="1:8" ht="12.75" customHeight="1" x14ac:dyDescent="0.25">
      <c r="A60" s="124"/>
      <c r="B60" s="127"/>
      <c r="C60" s="130"/>
      <c r="D60" s="118"/>
      <c r="E60" s="137"/>
      <c r="F60" s="135"/>
      <c r="G60" s="27" t="s">
        <v>43</v>
      </c>
      <c r="H60" s="27" t="s">
        <v>31</v>
      </c>
    </row>
    <row r="61" spans="1:8" ht="12.75" customHeight="1" x14ac:dyDescent="0.25">
      <c r="A61" s="124"/>
      <c r="B61" s="44" t="s">
        <v>46</v>
      </c>
      <c r="C61" s="45">
        <v>81000</v>
      </c>
      <c r="D61" s="118"/>
      <c r="E61" s="137"/>
      <c r="F61" s="135"/>
      <c r="G61" s="27" t="s">
        <v>47</v>
      </c>
      <c r="H61" s="27" t="s">
        <v>27</v>
      </c>
    </row>
    <row r="62" spans="1:8" ht="12.75" customHeight="1" x14ac:dyDescent="0.25">
      <c r="A62" s="124"/>
      <c r="B62" s="44" t="s">
        <v>48</v>
      </c>
      <c r="C62" s="45">
        <v>50000</v>
      </c>
      <c r="D62" s="118"/>
      <c r="E62" s="137"/>
      <c r="F62" s="135"/>
    </row>
    <row r="63" spans="1:8" ht="12.75" customHeight="1" x14ac:dyDescent="0.25">
      <c r="A63" s="117"/>
      <c r="B63" s="44" t="s">
        <v>23</v>
      </c>
      <c r="C63" s="45">
        <v>100000</v>
      </c>
      <c r="D63" s="119"/>
      <c r="E63" s="130"/>
      <c r="F63" s="136"/>
    </row>
    <row r="64" spans="1:8" ht="12.75" customHeight="1" x14ac:dyDescent="0.25">
      <c r="A64" s="46"/>
      <c r="B64" s="38"/>
      <c r="C64" s="39">
        <f>SUM(C58:C63)</f>
        <v>1231000</v>
      </c>
      <c r="D64" s="40"/>
      <c r="E64" s="40"/>
      <c r="F64" s="41"/>
    </row>
    <row r="65" spans="1:8" ht="12.75" customHeight="1" x14ac:dyDescent="0.25">
      <c r="A65" s="116">
        <v>3</v>
      </c>
      <c r="B65" s="125" t="s">
        <v>49</v>
      </c>
      <c r="C65" s="128">
        <v>1000000</v>
      </c>
      <c r="D65" s="122">
        <v>1288000</v>
      </c>
      <c r="E65" s="128"/>
      <c r="F65" s="134">
        <f>C71-D65-E65</f>
        <v>0</v>
      </c>
    </row>
    <row r="66" spans="1:8" ht="12.75" customHeight="1" x14ac:dyDescent="0.25">
      <c r="A66" s="124"/>
      <c r="B66" s="126"/>
      <c r="C66" s="129"/>
      <c r="D66" s="118"/>
      <c r="E66" s="137"/>
      <c r="F66" s="135"/>
    </row>
    <row r="67" spans="1:8" ht="12.75" customHeight="1" x14ac:dyDescent="0.25">
      <c r="A67" s="124"/>
      <c r="B67" s="127"/>
      <c r="C67" s="130"/>
      <c r="D67" s="118"/>
      <c r="E67" s="137"/>
      <c r="F67" s="135"/>
      <c r="G67" s="27" t="s">
        <v>50</v>
      </c>
      <c r="H67" s="27" t="s">
        <v>31</v>
      </c>
    </row>
    <row r="68" spans="1:8" ht="12.75" customHeight="1" x14ac:dyDescent="0.25">
      <c r="A68" s="124"/>
      <c r="B68" s="44" t="s">
        <v>38</v>
      </c>
      <c r="C68" s="45">
        <v>108000</v>
      </c>
      <c r="D68" s="118"/>
      <c r="E68" s="137"/>
      <c r="F68" s="135"/>
    </row>
    <row r="69" spans="1:8" ht="12.75" customHeight="1" x14ac:dyDescent="0.25">
      <c r="A69" s="124"/>
      <c r="B69" s="44" t="s">
        <v>23</v>
      </c>
      <c r="C69" s="45">
        <v>100000</v>
      </c>
      <c r="D69" s="118"/>
      <c r="E69" s="137"/>
      <c r="F69" s="135"/>
    </row>
    <row r="70" spans="1:8" ht="12.75" customHeight="1" x14ac:dyDescent="0.25">
      <c r="A70" s="117"/>
      <c r="B70" s="44" t="s">
        <v>51</v>
      </c>
      <c r="C70" s="45">
        <v>80000</v>
      </c>
      <c r="D70" s="119"/>
      <c r="E70" s="130"/>
      <c r="F70" s="136"/>
    </row>
    <row r="71" spans="1:8" ht="12.75" customHeight="1" x14ac:dyDescent="0.25">
      <c r="A71" s="46"/>
      <c r="B71" s="38"/>
      <c r="C71" s="39">
        <f>SUM(C65:C70)</f>
        <v>1288000</v>
      </c>
      <c r="D71" s="40"/>
      <c r="E71" s="40"/>
      <c r="F71" s="41"/>
    </row>
    <row r="72" spans="1:8" ht="12.75" customHeight="1" x14ac:dyDescent="0.25">
      <c r="A72" s="138">
        <v>14</v>
      </c>
      <c r="B72" s="139" t="s">
        <v>52</v>
      </c>
      <c r="C72" s="140">
        <v>2200000</v>
      </c>
      <c r="D72" s="140">
        <v>612000</v>
      </c>
      <c r="E72" s="140">
        <v>1588000</v>
      </c>
      <c r="F72" s="134">
        <f>C75-D72-E72</f>
        <v>0</v>
      </c>
    </row>
    <row r="73" spans="1:8" ht="12.75" customHeight="1" x14ac:dyDescent="0.25">
      <c r="A73" s="138"/>
      <c r="B73" s="139"/>
      <c r="C73" s="140"/>
      <c r="D73" s="140"/>
      <c r="E73" s="140"/>
      <c r="F73" s="135"/>
      <c r="G73" s="27" t="s">
        <v>50</v>
      </c>
      <c r="H73" s="27" t="s">
        <v>31</v>
      </c>
    </row>
    <row r="74" spans="1:8" ht="12.75" customHeight="1" x14ac:dyDescent="0.25">
      <c r="A74" s="138"/>
      <c r="B74" s="139"/>
      <c r="C74" s="140"/>
      <c r="D74" s="140"/>
      <c r="E74" s="140"/>
      <c r="F74" s="135"/>
      <c r="G74" s="27" t="s">
        <v>53</v>
      </c>
      <c r="H74" s="27" t="s">
        <v>27</v>
      </c>
    </row>
    <row r="75" spans="1:8" ht="12.75" customHeight="1" x14ac:dyDescent="0.25">
      <c r="A75" s="61"/>
      <c r="B75" s="51"/>
      <c r="C75" s="52">
        <f>SUM(C72:C74)</f>
        <v>2200000</v>
      </c>
      <c r="D75" s="53"/>
      <c r="E75" s="53"/>
      <c r="F75" s="54"/>
    </row>
    <row r="76" spans="1:8" ht="12.75" customHeight="1" x14ac:dyDescent="0.25">
      <c r="A76" s="116">
        <v>13</v>
      </c>
      <c r="B76" s="125" t="s">
        <v>54</v>
      </c>
      <c r="C76" s="128">
        <v>1560000</v>
      </c>
      <c r="D76" s="122">
        <v>412000</v>
      </c>
      <c r="E76" s="128">
        <v>1799000</v>
      </c>
      <c r="F76" s="134">
        <f>C82-D76-E76</f>
        <v>0</v>
      </c>
    </row>
    <row r="77" spans="1:8" ht="12.75" customHeight="1" x14ac:dyDescent="0.25">
      <c r="A77" s="124"/>
      <c r="B77" s="126"/>
      <c r="C77" s="129"/>
      <c r="D77" s="118"/>
      <c r="E77" s="137"/>
      <c r="F77" s="135"/>
    </row>
    <row r="78" spans="1:8" ht="12.75" customHeight="1" x14ac:dyDescent="0.25">
      <c r="A78" s="124"/>
      <c r="B78" s="127"/>
      <c r="C78" s="130"/>
      <c r="D78" s="118"/>
      <c r="E78" s="137"/>
      <c r="F78" s="135"/>
      <c r="G78" s="27" t="s">
        <v>53</v>
      </c>
      <c r="H78" s="27" t="s">
        <v>31</v>
      </c>
    </row>
    <row r="79" spans="1:8" ht="12.75" customHeight="1" x14ac:dyDescent="0.25">
      <c r="A79" s="124"/>
      <c r="B79" s="44" t="s">
        <v>55</v>
      </c>
      <c r="C79" s="45">
        <v>351000</v>
      </c>
      <c r="D79" s="118"/>
      <c r="E79" s="137"/>
      <c r="F79" s="135"/>
      <c r="G79" s="27" t="s">
        <v>56</v>
      </c>
      <c r="H79" s="27" t="s">
        <v>27</v>
      </c>
    </row>
    <row r="80" spans="1:8" ht="12.75" customHeight="1" x14ac:dyDescent="0.25">
      <c r="A80" s="124"/>
      <c r="B80" s="44" t="s">
        <v>57</v>
      </c>
      <c r="C80" s="45">
        <v>200000</v>
      </c>
      <c r="D80" s="118"/>
      <c r="E80" s="137"/>
      <c r="F80" s="135"/>
    </row>
    <row r="81" spans="1:8" ht="12.75" customHeight="1" x14ac:dyDescent="0.25">
      <c r="A81" s="117"/>
      <c r="B81" s="44" t="s">
        <v>23</v>
      </c>
      <c r="C81" s="45">
        <v>100000</v>
      </c>
      <c r="D81" s="119"/>
      <c r="E81" s="130"/>
      <c r="F81" s="135"/>
    </row>
    <row r="82" spans="1:8" ht="12.75" customHeight="1" x14ac:dyDescent="0.25">
      <c r="A82" s="46"/>
      <c r="B82" s="38"/>
      <c r="C82" s="39">
        <f>SUM(C76:C81)</f>
        <v>2211000</v>
      </c>
      <c r="D82" s="40"/>
      <c r="E82" s="40"/>
      <c r="F82" s="41"/>
    </row>
    <row r="83" spans="1:8" ht="12.75" customHeight="1" x14ac:dyDescent="0.25">
      <c r="A83" s="116">
        <v>12</v>
      </c>
      <c r="B83" s="125" t="s">
        <v>58</v>
      </c>
      <c r="C83" s="128">
        <v>900000</v>
      </c>
      <c r="D83" s="122">
        <v>1686000</v>
      </c>
      <c r="E83" s="128"/>
      <c r="F83" s="134">
        <f>C89-D83-E83</f>
        <v>0</v>
      </c>
    </row>
    <row r="84" spans="1:8" ht="12.75" customHeight="1" x14ac:dyDescent="0.25">
      <c r="A84" s="124"/>
      <c r="B84" s="126"/>
      <c r="C84" s="129"/>
      <c r="D84" s="118"/>
      <c r="E84" s="137"/>
      <c r="F84" s="135"/>
    </row>
    <row r="85" spans="1:8" ht="12.75" customHeight="1" x14ac:dyDescent="0.25">
      <c r="A85" s="124"/>
      <c r="B85" s="127"/>
      <c r="C85" s="130"/>
      <c r="D85" s="118"/>
      <c r="E85" s="137"/>
      <c r="F85" s="135"/>
      <c r="G85" s="27" t="s">
        <v>56</v>
      </c>
      <c r="H85" s="27" t="s">
        <v>31</v>
      </c>
    </row>
    <row r="86" spans="1:8" ht="12.75" customHeight="1" x14ac:dyDescent="0.25">
      <c r="A86" s="124"/>
      <c r="B86" s="44" t="s">
        <v>59</v>
      </c>
      <c r="C86" s="45">
        <v>486000</v>
      </c>
      <c r="D86" s="118"/>
      <c r="E86" s="137"/>
      <c r="F86" s="135"/>
    </row>
    <row r="87" spans="1:8" ht="12.75" customHeight="1" x14ac:dyDescent="0.25">
      <c r="A87" s="124"/>
      <c r="B87" s="44" t="s">
        <v>60</v>
      </c>
      <c r="C87" s="45">
        <v>200000</v>
      </c>
      <c r="D87" s="118"/>
      <c r="E87" s="137"/>
      <c r="F87" s="135"/>
    </row>
    <row r="88" spans="1:8" ht="12.75" customHeight="1" x14ac:dyDescent="0.25">
      <c r="A88" s="117"/>
      <c r="B88" s="44" t="s">
        <v>23</v>
      </c>
      <c r="C88" s="45">
        <v>100000</v>
      </c>
      <c r="D88" s="119"/>
      <c r="E88" s="130"/>
      <c r="F88" s="135"/>
    </row>
    <row r="89" spans="1:8" ht="12.75" customHeight="1" x14ac:dyDescent="0.25">
      <c r="A89" s="46"/>
      <c r="B89" s="38"/>
      <c r="C89" s="39">
        <f>SUM(C83:C88)</f>
        <v>1686000</v>
      </c>
      <c r="D89" s="40"/>
      <c r="E89" s="40"/>
      <c r="F89" s="41"/>
    </row>
    <row r="90" spans="1:8" ht="12.75" customHeight="1" x14ac:dyDescent="0.25">
      <c r="A90" s="116">
        <v>15</v>
      </c>
      <c r="B90" s="125" t="s">
        <v>61</v>
      </c>
      <c r="C90" s="128">
        <v>1000000</v>
      </c>
      <c r="D90" s="122">
        <v>1258000</v>
      </c>
      <c r="E90" s="128"/>
      <c r="F90" s="134">
        <f>C96-D90-E90</f>
        <v>0</v>
      </c>
    </row>
    <row r="91" spans="1:8" ht="12.75" customHeight="1" x14ac:dyDescent="0.25">
      <c r="A91" s="124"/>
      <c r="B91" s="126"/>
      <c r="C91" s="129"/>
      <c r="D91" s="118"/>
      <c r="E91" s="137"/>
      <c r="F91" s="135"/>
    </row>
    <row r="92" spans="1:8" ht="12.75" customHeight="1" x14ac:dyDescent="0.25">
      <c r="A92" s="124"/>
      <c r="B92" s="127"/>
      <c r="C92" s="130"/>
      <c r="D92" s="118"/>
      <c r="E92" s="137"/>
      <c r="F92" s="135"/>
      <c r="G92" s="27" t="s">
        <v>56</v>
      </c>
      <c r="H92" s="27" t="s">
        <v>31</v>
      </c>
    </row>
    <row r="93" spans="1:8" ht="12.75" customHeight="1" x14ac:dyDescent="0.25">
      <c r="A93" s="124"/>
      <c r="B93" s="44" t="s">
        <v>38</v>
      </c>
      <c r="C93" s="45">
        <v>108000</v>
      </c>
      <c r="D93" s="118"/>
      <c r="E93" s="137"/>
      <c r="F93" s="135"/>
    </row>
    <row r="94" spans="1:8" ht="12.75" customHeight="1" x14ac:dyDescent="0.25">
      <c r="A94" s="124"/>
      <c r="B94" s="44" t="s">
        <v>62</v>
      </c>
      <c r="C94" s="45">
        <v>50000</v>
      </c>
      <c r="D94" s="118"/>
      <c r="E94" s="137"/>
      <c r="F94" s="135"/>
    </row>
    <row r="95" spans="1:8" ht="12.75" customHeight="1" x14ac:dyDescent="0.25">
      <c r="A95" s="117"/>
      <c r="B95" s="44" t="s">
        <v>23</v>
      </c>
      <c r="C95" s="45">
        <v>100000</v>
      </c>
      <c r="D95" s="119"/>
      <c r="E95" s="130"/>
      <c r="F95" s="135"/>
    </row>
    <row r="96" spans="1:8" ht="12.75" customHeight="1" x14ac:dyDescent="0.25">
      <c r="A96" s="46"/>
      <c r="B96" s="38"/>
      <c r="C96" s="39">
        <f>SUM(C90:C95)</f>
        <v>1258000</v>
      </c>
      <c r="D96" s="40"/>
      <c r="E96" s="40"/>
      <c r="F96" s="41"/>
    </row>
    <row r="97" spans="1:8" ht="12.75" customHeight="1" x14ac:dyDescent="0.25">
      <c r="A97" s="116">
        <v>18</v>
      </c>
      <c r="B97" s="125" t="s">
        <v>63</v>
      </c>
      <c r="C97" s="128">
        <v>1560000</v>
      </c>
      <c r="D97" s="122">
        <v>257000</v>
      </c>
      <c r="E97" s="128">
        <v>1954000</v>
      </c>
      <c r="F97" s="145">
        <f>C104-D97-E97</f>
        <v>2173000</v>
      </c>
    </row>
    <row r="98" spans="1:8" ht="12.75" customHeight="1" x14ac:dyDescent="0.25">
      <c r="A98" s="124"/>
      <c r="B98" s="126"/>
      <c r="C98" s="129"/>
      <c r="D98" s="118"/>
      <c r="E98" s="137"/>
      <c r="F98" s="146"/>
    </row>
    <row r="99" spans="1:8" ht="12.75" customHeight="1" x14ac:dyDescent="0.25">
      <c r="A99" s="124"/>
      <c r="B99" s="127"/>
      <c r="C99" s="130"/>
      <c r="D99" s="118"/>
      <c r="E99" s="137"/>
      <c r="F99" s="146"/>
      <c r="G99" s="27" t="s">
        <v>56</v>
      </c>
      <c r="H99" s="27" t="s">
        <v>31</v>
      </c>
    </row>
    <row r="100" spans="1:8" ht="12.75" customHeight="1" x14ac:dyDescent="0.25">
      <c r="A100" s="124"/>
      <c r="B100" s="44" t="s">
        <v>64</v>
      </c>
      <c r="C100" s="45">
        <v>324000</v>
      </c>
      <c r="D100" s="118"/>
      <c r="E100" s="137"/>
      <c r="F100" s="146"/>
      <c r="G100" s="27" t="s">
        <v>65</v>
      </c>
      <c r="H100" s="27" t="s">
        <v>27</v>
      </c>
    </row>
    <row r="101" spans="1:8" ht="12.75" customHeight="1" x14ac:dyDescent="0.25">
      <c r="A101" s="124"/>
      <c r="B101" s="44" t="s">
        <v>66</v>
      </c>
      <c r="C101" s="45">
        <v>200000</v>
      </c>
      <c r="D101" s="118"/>
      <c r="E101" s="137"/>
      <c r="F101" s="146"/>
      <c r="G101" s="27" t="s">
        <v>67</v>
      </c>
      <c r="H101" s="27" t="s">
        <v>68</v>
      </c>
    </row>
    <row r="102" spans="1:8" ht="12.75" customHeight="1" x14ac:dyDescent="0.25">
      <c r="A102" s="124"/>
      <c r="B102" s="44" t="s">
        <v>69</v>
      </c>
      <c r="C102" s="45">
        <v>2200000</v>
      </c>
      <c r="D102" s="118"/>
      <c r="E102" s="137"/>
      <c r="F102" s="146"/>
    </row>
    <row r="103" spans="1:8" ht="12.75" customHeight="1" x14ac:dyDescent="0.25">
      <c r="A103" s="117"/>
      <c r="B103" s="44" t="s">
        <v>23</v>
      </c>
      <c r="C103" s="45">
        <v>100000</v>
      </c>
      <c r="D103" s="119"/>
      <c r="E103" s="130"/>
      <c r="F103" s="146"/>
    </row>
    <row r="104" spans="1:8" ht="12.75" customHeight="1" x14ac:dyDescent="0.25">
      <c r="A104" s="46"/>
      <c r="B104" s="38"/>
      <c r="C104" s="39">
        <f>SUM(C97:C103)</f>
        <v>4384000</v>
      </c>
      <c r="D104" s="40"/>
      <c r="E104" s="40"/>
      <c r="F104" s="41"/>
    </row>
    <row r="105" spans="1:8" ht="12.75" customHeight="1" x14ac:dyDescent="0.25">
      <c r="A105" s="116">
        <v>19</v>
      </c>
      <c r="B105" s="141" t="s">
        <v>70</v>
      </c>
      <c r="C105" s="131">
        <v>6900000</v>
      </c>
      <c r="D105" s="122">
        <v>546000</v>
      </c>
      <c r="E105" s="122">
        <v>6354000</v>
      </c>
      <c r="F105" s="143">
        <f>C107-D105-E105</f>
        <v>0</v>
      </c>
      <c r="G105" s="27" t="s">
        <v>67</v>
      </c>
      <c r="H105" s="27" t="s">
        <v>71</v>
      </c>
    </row>
    <row r="106" spans="1:8" ht="12.75" customHeight="1" x14ac:dyDescent="0.25">
      <c r="A106" s="117"/>
      <c r="B106" s="142"/>
      <c r="C106" s="132"/>
      <c r="D106" s="118"/>
      <c r="E106" s="118"/>
      <c r="F106" s="144"/>
      <c r="G106" s="27" t="s">
        <v>72</v>
      </c>
      <c r="H106" s="27" t="s">
        <v>73</v>
      </c>
    </row>
    <row r="107" spans="1:8" ht="12.75" customHeight="1" x14ac:dyDescent="0.25">
      <c r="A107" s="46"/>
      <c r="B107" s="51"/>
      <c r="C107" s="52">
        <f>SUM(C105:C106)</f>
        <v>6900000</v>
      </c>
      <c r="D107" s="53"/>
      <c r="E107" s="53"/>
      <c r="F107" s="54"/>
    </row>
    <row r="108" spans="1:8" ht="12.75" customHeight="1" x14ac:dyDescent="0.25">
      <c r="A108" s="116">
        <v>20</v>
      </c>
      <c r="B108" s="125" t="s">
        <v>74</v>
      </c>
      <c r="C108" s="128">
        <v>600000</v>
      </c>
      <c r="D108" s="122">
        <v>496000</v>
      </c>
      <c r="E108" s="128">
        <v>392000</v>
      </c>
      <c r="F108" s="143">
        <f>C114-D108-E108</f>
        <v>0</v>
      </c>
    </row>
    <row r="109" spans="1:8" ht="12.75" customHeight="1" x14ac:dyDescent="0.25">
      <c r="A109" s="124"/>
      <c r="B109" s="126"/>
      <c r="C109" s="129"/>
      <c r="D109" s="118"/>
      <c r="E109" s="137"/>
      <c r="F109" s="144"/>
      <c r="G109" s="27" t="s">
        <v>75</v>
      </c>
    </row>
    <row r="110" spans="1:8" ht="12.75" customHeight="1" x14ac:dyDescent="0.25">
      <c r="A110" s="124"/>
      <c r="B110" s="127"/>
      <c r="C110" s="130"/>
      <c r="D110" s="118"/>
      <c r="E110" s="137"/>
      <c r="F110" s="144"/>
      <c r="G110" s="27" t="s">
        <v>76</v>
      </c>
    </row>
    <row r="111" spans="1:8" ht="12.75" customHeight="1" x14ac:dyDescent="0.25">
      <c r="A111" s="124"/>
      <c r="B111" s="44" t="s">
        <v>77</v>
      </c>
      <c r="C111" s="45">
        <v>108000</v>
      </c>
      <c r="D111" s="118"/>
      <c r="E111" s="137"/>
      <c r="F111" s="144"/>
    </row>
    <row r="112" spans="1:8" ht="12.75" customHeight="1" x14ac:dyDescent="0.25">
      <c r="A112" s="124"/>
      <c r="B112" s="44" t="s">
        <v>78</v>
      </c>
      <c r="C112" s="45">
        <v>80000</v>
      </c>
      <c r="D112" s="118"/>
      <c r="E112" s="137"/>
      <c r="F112" s="144"/>
    </row>
    <row r="113" spans="1:7" ht="12.75" customHeight="1" x14ac:dyDescent="0.25">
      <c r="A113" s="117"/>
      <c r="B113" s="44" t="s">
        <v>23</v>
      </c>
      <c r="C113" s="45">
        <v>100000</v>
      </c>
      <c r="D113" s="119"/>
      <c r="E113" s="130"/>
      <c r="F113" s="147"/>
    </row>
    <row r="114" spans="1:7" ht="12.75" customHeight="1" x14ac:dyDescent="0.25">
      <c r="A114" s="46"/>
      <c r="B114" s="51"/>
      <c r="C114" s="52">
        <f>SUM(C108:C113)</f>
        <v>888000</v>
      </c>
      <c r="D114" s="53"/>
      <c r="E114" s="53"/>
      <c r="F114" s="54"/>
    </row>
    <row r="115" spans="1:7" ht="12.75" customHeight="1" x14ac:dyDescent="0.25">
      <c r="A115" s="116">
        <v>21</v>
      </c>
      <c r="B115" s="125" t="s">
        <v>79</v>
      </c>
      <c r="C115" s="128">
        <v>1560000</v>
      </c>
      <c r="D115" s="122">
        <v>2157000</v>
      </c>
      <c r="E115" s="128"/>
      <c r="F115" s="143">
        <f>C121-D115-E115</f>
        <v>0</v>
      </c>
    </row>
    <row r="116" spans="1:7" ht="12.75" customHeight="1" x14ac:dyDescent="0.25">
      <c r="A116" s="124"/>
      <c r="B116" s="126"/>
      <c r="C116" s="129"/>
      <c r="D116" s="118"/>
      <c r="E116" s="137"/>
      <c r="F116" s="144"/>
      <c r="G116" s="27" t="s">
        <v>80</v>
      </c>
    </row>
    <row r="117" spans="1:7" ht="12.75" customHeight="1" x14ac:dyDescent="0.25">
      <c r="A117" s="124"/>
      <c r="B117" s="127"/>
      <c r="C117" s="130"/>
      <c r="D117" s="118"/>
      <c r="E117" s="137"/>
      <c r="F117" s="144"/>
    </row>
    <row r="118" spans="1:7" ht="12.75" customHeight="1" x14ac:dyDescent="0.25">
      <c r="A118" s="124"/>
      <c r="B118" s="44" t="s">
        <v>81</v>
      </c>
      <c r="C118" s="45">
        <v>297000</v>
      </c>
      <c r="D118" s="118"/>
      <c r="E118" s="137"/>
      <c r="F118" s="144"/>
    </row>
    <row r="119" spans="1:7" ht="12.75" customHeight="1" x14ac:dyDescent="0.25">
      <c r="A119" s="124"/>
      <c r="B119" s="44" t="s">
        <v>82</v>
      </c>
      <c r="C119" s="45">
        <v>200000</v>
      </c>
      <c r="D119" s="118"/>
      <c r="E119" s="137"/>
      <c r="F119" s="144"/>
    </row>
    <row r="120" spans="1:7" ht="12.75" customHeight="1" x14ac:dyDescent="0.25">
      <c r="A120" s="117"/>
      <c r="B120" s="44" t="s">
        <v>83</v>
      </c>
      <c r="C120" s="45">
        <v>100000</v>
      </c>
      <c r="D120" s="119"/>
      <c r="E120" s="130"/>
      <c r="F120" s="147"/>
    </row>
    <row r="121" spans="1:7" ht="12.75" customHeight="1" x14ac:dyDescent="0.25">
      <c r="A121" s="46"/>
      <c r="B121" s="51"/>
      <c r="C121" s="52">
        <f>SUM(C115:C120)</f>
        <v>2157000</v>
      </c>
      <c r="D121" s="53"/>
      <c r="E121" s="53"/>
      <c r="F121" s="54"/>
    </row>
    <row r="122" spans="1:7" ht="12.75" customHeight="1" x14ac:dyDescent="0.25">
      <c r="A122" s="116">
        <v>25</v>
      </c>
      <c r="B122" s="125" t="s">
        <v>84</v>
      </c>
      <c r="C122" s="128">
        <v>1560000</v>
      </c>
      <c r="D122" s="122">
        <v>451000</v>
      </c>
      <c r="E122" s="128"/>
      <c r="F122" s="151">
        <f>C128-D122-E122</f>
        <v>1733000</v>
      </c>
    </row>
    <row r="123" spans="1:7" ht="12.75" customHeight="1" x14ac:dyDescent="0.25">
      <c r="A123" s="124"/>
      <c r="B123" s="126"/>
      <c r="C123" s="129"/>
      <c r="D123" s="118"/>
      <c r="E123" s="137"/>
      <c r="F123" s="152"/>
      <c r="G123" s="27" t="s">
        <v>80</v>
      </c>
    </row>
    <row r="124" spans="1:7" ht="12.75" customHeight="1" x14ac:dyDescent="0.25">
      <c r="A124" s="124"/>
      <c r="B124" s="127"/>
      <c r="C124" s="130"/>
      <c r="D124" s="118"/>
      <c r="E124" s="137"/>
      <c r="F124" s="152"/>
    </row>
    <row r="125" spans="1:7" ht="12.75" customHeight="1" x14ac:dyDescent="0.25">
      <c r="A125" s="124"/>
      <c r="B125" s="44" t="s">
        <v>85</v>
      </c>
      <c r="C125" s="45">
        <v>324000</v>
      </c>
      <c r="D125" s="118"/>
      <c r="E125" s="137"/>
      <c r="F125" s="152"/>
    </row>
    <row r="126" spans="1:7" ht="12.75" customHeight="1" x14ac:dyDescent="0.25">
      <c r="A126" s="124"/>
      <c r="B126" s="44" t="s">
        <v>82</v>
      </c>
      <c r="C126" s="45">
        <v>200000</v>
      </c>
      <c r="D126" s="118"/>
      <c r="E126" s="137"/>
      <c r="F126" s="152"/>
    </row>
    <row r="127" spans="1:7" ht="12.75" customHeight="1" x14ac:dyDescent="0.25">
      <c r="A127" s="117"/>
      <c r="B127" s="44" t="s">
        <v>83</v>
      </c>
      <c r="C127" s="45">
        <v>100000</v>
      </c>
      <c r="D127" s="119"/>
      <c r="E127" s="130"/>
      <c r="F127" s="153"/>
    </row>
    <row r="128" spans="1:7" ht="12.75" customHeight="1" x14ac:dyDescent="0.25">
      <c r="A128" s="46"/>
      <c r="B128" s="51"/>
      <c r="C128" s="52">
        <f>SUM(C122:C127)</f>
        <v>2184000</v>
      </c>
      <c r="D128" s="53"/>
      <c r="E128" s="53"/>
      <c r="F128" s="54"/>
    </row>
    <row r="129" spans="1:6" ht="12.75" customHeight="1" x14ac:dyDescent="0.25">
      <c r="A129" s="116">
        <v>26</v>
      </c>
      <c r="B129" s="125" t="s">
        <v>86</v>
      </c>
      <c r="C129" s="128">
        <v>1000000</v>
      </c>
      <c r="D129" s="122"/>
      <c r="E129" s="128"/>
      <c r="F129" s="148">
        <f>C135-D129-E129</f>
        <v>1288000</v>
      </c>
    </row>
    <row r="130" spans="1:6" ht="12.75" customHeight="1" x14ac:dyDescent="0.25">
      <c r="A130" s="124"/>
      <c r="B130" s="126"/>
      <c r="C130" s="129"/>
      <c r="D130" s="118"/>
      <c r="E130" s="137"/>
      <c r="F130" s="149"/>
    </row>
    <row r="131" spans="1:6" ht="12.75" customHeight="1" x14ac:dyDescent="0.25">
      <c r="A131" s="124"/>
      <c r="B131" s="127"/>
      <c r="C131" s="130"/>
      <c r="D131" s="118"/>
      <c r="E131" s="137"/>
      <c r="F131" s="149"/>
    </row>
    <row r="132" spans="1:6" ht="12.75" customHeight="1" x14ac:dyDescent="0.25">
      <c r="A132" s="124"/>
      <c r="B132" s="44" t="s">
        <v>87</v>
      </c>
      <c r="C132" s="45">
        <v>108000</v>
      </c>
      <c r="D132" s="118"/>
      <c r="E132" s="137"/>
      <c r="F132" s="149"/>
    </row>
    <row r="133" spans="1:6" ht="12.75" customHeight="1" x14ac:dyDescent="0.25">
      <c r="A133" s="124"/>
      <c r="B133" s="44" t="s">
        <v>88</v>
      </c>
      <c r="C133" s="45">
        <v>80000</v>
      </c>
      <c r="D133" s="118"/>
      <c r="E133" s="137"/>
      <c r="F133" s="149"/>
    </row>
    <row r="134" spans="1:6" ht="12.75" customHeight="1" x14ac:dyDescent="0.25">
      <c r="A134" s="117"/>
      <c r="B134" s="44" t="s">
        <v>83</v>
      </c>
      <c r="C134" s="45">
        <v>100000</v>
      </c>
      <c r="D134" s="119"/>
      <c r="E134" s="130"/>
      <c r="F134" s="150"/>
    </row>
    <row r="135" spans="1:6" ht="12.75" customHeight="1" x14ac:dyDescent="0.25">
      <c r="A135" s="46"/>
      <c r="B135" s="51"/>
      <c r="C135" s="52">
        <f>SUM(C129:C134)</f>
        <v>1288000</v>
      </c>
      <c r="D135" s="53"/>
      <c r="E135" s="53"/>
      <c r="F135" s="54"/>
    </row>
    <row r="136" spans="1:6" ht="12.75" customHeight="1" x14ac:dyDescent="0.25">
      <c r="A136" s="116">
        <v>27</v>
      </c>
      <c r="B136" s="125" t="s">
        <v>89</v>
      </c>
      <c r="C136" s="128">
        <v>1560000</v>
      </c>
      <c r="D136" s="122"/>
      <c r="E136" s="128"/>
      <c r="F136" s="145">
        <f>C140-D136-E136</f>
        <v>3760000</v>
      </c>
    </row>
    <row r="137" spans="1:6" ht="12.75" customHeight="1" x14ac:dyDescent="0.25">
      <c r="A137" s="124"/>
      <c r="B137" s="126"/>
      <c r="C137" s="129"/>
      <c r="D137" s="118"/>
      <c r="E137" s="137"/>
      <c r="F137" s="146"/>
    </row>
    <row r="138" spans="1:6" ht="12.75" customHeight="1" x14ac:dyDescent="0.25">
      <c r="A138" s="124"/>
      <c r="B138" s="127"/>
      <c r="C138" s="130"/>
      <c r="D138" s="118"/>
      <c r="E138" s="137"/>
      <c r="F138" s="146"/>
    </row>
    <row r="139" spans="1:6" ht="12.75" customHeight="1" x14ac:dyDescent="0.25">
      <c r="A139" s="117"/>
      <c r="B139" s="44" t="s">
        <v>90</v>
      </c>
      <c r="C139" s="45">
        <v>2200000</v>
      </c>
      <c r="D139" s="118"/>
      <c r="E139" s="137"/>
      <c r="F139" s="146"/>
    </row>
    <row r="140" spans="1:6" ht="12.75" customHeight="1" x14ac:dyDescent="0.25">
      <c r="A140" s="46"/>
      <c r="B140" s="51"/>
      <c r="C140" s="52">
        <f>SUM(C136:C139)</f>
        <v>3760000</v>
      </c>
      <c r="D140" s="53"/>
      <c r="E140" s="53"/>
      <c r="F140" s="54"/>
    </row>
    <row r="141" spans="1:6" ht="12.75" customHeight="1" x14ac:dyDescent="0.25">
      <c r="A141" s="116">
        <v>28</v>
      </c>
      <c r="B141" s="125" t="s">
        <v>91</v>
      </c>
      <c r="C141" s="128">
        <v>1560000</v>
      </c>
      <c r="D141" s="122"/>
      <c r="E141" s="128"/>
      <c r="F141" s="148">
        <f>C147-D141-E141</f>
        <v>2157000</v>
      </c>
    </row>
    <row r="142" spans="1:6" ht="12.75" customHeight="1" x14ac:dyDescent="0.25">
      <c r="A142" s="124"/>
      <c r="B142" s="126"/>
      <c r="C142" s="129"/>
      <c r="D142" s="118"/>
      <c r="E142" s="137"/>
      <c r="F142" s="149"/>
    </row>
    <row r="143" spans="1:6" ht="12.75" customHeight="1" x14ac:dyDescent="0.25">
      <c r="A143" s="124"/>
      <c r="B143" s="127"/>
      <c r="C143" s="130"/>
      <c r="D143" s="118"/>
      <c r="E143" s="137"/>
      <c r="F143" s="149"/>
    </row>
    <row r="144" spans="1:6" ht="12.75" customHeight="1" x14ac:dyDescent="0.25">
      <c r="A144" s="124"/>
      <c r="B144" s="44" t="s">
        <v>81</v>
      </c>
      <c r="C144" s="45">
        <v>297000</v>
      </c>
      <c r="D144" s="118"/>
      <c r="E144" s="137"/>
      <c r="F144" s="149"/>
    </row>
    <row r="145" spans="1:8" ht="12.75" customHeight="1" x14ac:dyDescent="0.25">
      <c r="A145" s="124"/>
      <c r="B145" s="44" t="s">
        <v>92</v>
      </c>
      <c r="C145" s="45">
        <v>200000</v>
      </c>
      <c r="D145" s="118"/>
      <c r="E145" s="137"/>
      <c r="F145" s="149"/>
    </row>
    <row r="146" spans="1:8" ht="12.75" customHeight="1" x14ac:dyDescent="0.25">
      <c r="A146" s="117"/>
      <c r="B146" s="44" t="s">
        <v>83</v>
      </c>
      <c r="C146" s="45">
        <v>100000</v>
      </c>
      <c r="D146" s="119"/>
      <c r="E146" s="130"/>
      <c r="F146" s="150"/>
    </row>
    <row r="147" spans="1:8" ht="12.75" customHeight="1" x14ac:dyDescent="0.25">
      <c r="A147" s="46"/>
      <c r="B147" s="51"/>
      <c r="C147" s="52">
        <f>SUM(C141:C146)</f>
        <v>2157000</v>
      </c>
      <c r="D147" s="53"/>
      <c r="E147" s="53"/>
      <c r="F147" s="54"/>
    </row>
    <row r="148" spans="1:8" ht="12.75" customHeight="1" x14ac:dyDescent="0.25">
      <c r="A148" s="116">
        <v>29</v>
      </c>
      <c r="B148" s="125" t="s">
        <v>93</v>
      </c>
      <c r="C148" s="128">
        <v>1050000</v>
      </c>
      <c r="D148" s="122"/>
      <c r="E148" s="128"/>
      <c r="F148" s="145">
        <f>C151-D148-E148</f>
        <v>1050000</v>
      </c>
    </row>
    <row r="149" spans="1:8" ht="12.75" customHeight="1" x14ac:dyDescent="0.25">
      <c r="A149" s="124"/>
      <c r="B149" s="126"/>
      <c r="C149" s="129"/>
      <c r="D149" s="118"/>
      <c r="E149" s="137"/>
      <c r="F149" s="146"/>
      <c r="H149" s="58"/>
    </row>
    <row r="150" spans="1:8" ht="12.75" customHeight="1" x14ac:dyDescent="0.25">
      <c r="A150" s="124"/>
      <c r="B150" s="127"/>
      <c r="C150" s="130"/>
      <c r="D150" s="118"/>
      <c r="E150" s="137"/>
      <c r="F150" s="146"/>
    </row>
    <row r="151" spans="1:8" ht="12.75" customHeight="1" x14ac:dyDescent="0.25">
      <c r="A151" s="46"/>
      <c r="B151" s="38"/>
      <c r="C151" s="62">
        <f>C148</f>
        <v>1050000</v>
      </c>
      <c r="D151" s="63"/>
      <c r="E151" s="63"/>
      <c r="F151" s="64"/>
    </row>
    <row r="152" spans="1:8" ht="12.75" customHeight="1" x14ac:dyDescent="0.25">
      <c r="A152" s="116">
        <v>30</v>
      </c>
      <c r="B152" s="125" t="s">
        <v>94</v>
      </c>
      <c r="C152" s="128">
        <v>1560000</v>
      </c>
      <c r="D152" s="122"/>
      <c r="E152" s="128"/>
      <c r="F152" s="148">
        <f>C158-D152-E152</f>
        <v>2157000</v>
      </c>
    </row>
    <row r="153" spans="1:8" ht="12.75" customHeight="1" x14ac:dyDescent="0.25">
      <c r="A153" s="124"/>
      <c r="B153" s="126"/>
      <c r="C153" s="129"/>
      <c r="D153" s="118"/>
      <c r="E153" s="137"/>
      <c r="F153" s="149"/>
    </row>
    <row r="154" spans="1:8" ht="12.75" customHeight="1" x14ac:dyDescent="0.25">
      <c r="A154" s="124"/>
      <c r="B154" s="127"/>
      <c r="C154" s="130"/>
      <c r="D154" s="118"/>
      <c r="E154" s="137"/>
      <c r="F154" s="149"/>
    </row>
    <row r="155" spans="1:8" ht="12.75" customHeight="1" x14ac:dyDescent="0.25">
      <c r="A155" s="124"/>
      <c r="B155" s="44" t="s">
        <v>81</v>
      </c>
      <c r="C155" s="45">
        <v>297000</v>
      </c>
      <c r="D155" s="118"/>
      <c r="E155" s="137"/>
      <c r="F155" s="149"/>
    </row>
    <row r="156" spans="1:8" ht="12.75" customHeight="1" x14ac:dyDescent="0.25">
      <c r="A156" s="124"/>
      <c r="B156" s="44" t="s">
        <v>92</v>
      </c>
      <c r="C156" s="45">
        <v>200000</v>
      </c>
      <c r="D156" s="118"/>
      <c r="E156" s="137"/>
      <c r="F156" s="149"/>
    </row>
    <row r="157" spans="1:8" ht="12.75" customHeight="1" x14ac:dyDescent="0.25">
      <c r="A157" s="117"/>
      <c r="B157" s="44" t="s">
        <v>83</v>
      </c>
      <c r="C157" s="45">
        <v>100000</v>
      </c>
      <c r="D157" s="119"/>
      <c r="E157" s="130"/>
      <c r="F157" s="150"/>
    </row>
    <row r="158" spans="1:8" ht="12.75" customHeight="1" x14ac:dyDescent="0.25">
      <c r="A158" s="65"/>
      <c r="B158" s="38"/>
      <c r="C158" s="62">
        <f>SUM(C152:C157)</f>
        <v>2157000</v>
      </c>
      <c r="D158" s="63"/>
      <c r="E158" s="63"/>
      <c r="F158" s="64"/>
    </row>
    <row r="159" spans="1:8" x14ac:dyDescent="0.25">
      <c r="D159" s="155" t="s">
        <v>95</v>
      </c>
      <c r="E159" s="155"/>
      <c r="F159" s="67">
        <f>B2</f>
        <v>51492000</v>
      </c>
    </row>
    <row r="160" spans="1:8" x14ac:dyDescent="0.25">
      <c r="D160" s="156" t="s">
        <v>96</v>
      </c>
      <c r="E160" s="157"/>
      <c r="F160" s="68">
        <f>C164</f>
        <v>38674000</v>
      </c>
    </row>
    <row r="161" spans="1:10" x14ac:dyDescent="0.25">
      <c r="B161" s="158" t="s">
        <v>97</v>
      </c>
      <c r="C161" s="159"/>
      <c r="D161" s="160" t="s">
        <v>98</v>
      </c>
      <c r="E161" s="161"/>
      <c r="F161" s="68">
        <f>F160-F159</f>
        <v>-12818000</v>
      </c>
      <c r="G161" s="33"/>
    </row>
    <row r="162" spans="1:10" ht="15.75" thickBot="1" x14ac:dyDescent="0.3"/>
    <row r="163" spans="1:10" ht="13.5" thickBot="1" x14ac:dyDescent="0.3">
      <c r="B163" s="162" t="s">
        <v>99</v>
      </c>
      <c r="C163" s="163"/>
      <c r="D163" s="163"/>
      <c r="E163" s="163"/>
      <c r="F163" s="164"/>
    </row>
    <row r="164" spans="1:10" x14ac:dyDescent="0.25">
      <c r="B164" s="65"/>
      <c r="C164" s="70">
        <f>SUM(C166:C191)</f>
        <v>38674000</v>
      </c>
      <c r="D164" s="65"/>
      <c r="E164" s="71"/>
      <c r="F164" s="65"/>
    </row>
    <row r="165" spans="1:10" x14ac:dyDescent="0.25">
      <c r="B165" s="65"/>
      <c r="C165" s="70"/>
      <c r="D165" s="65"/>
      <c r="E165" s="71"/>
      <c r="F165" s="65"/>
    </row>
    <row r="166" spans="1:10" x14ac:dyDescent="0.25">
      <c r="A166" s="72">
        <v>1015</v>
      </c>
      <c r="B166" s="72" t="s">
        <v>100</v>
      </c>
      <c r="C166" s="73">
        <v>500000</v>
      </c>
      <c r="D166" s="69" t="s">
        <v>101</v>
      </c>
      <c r="J166" s="74">
        <v>45090</v>
      </c>
    </row>
    <row r="167" spans="1:10" x14ac:dyDescent="0.25">
      <c r="A167" s="72" t="s">
        <v>102</v>
      </c>
      <c r="B167" s="72" t="s">
        <v>103</v>
      </c>
      <c r="C167" s="73">
        <v>3000000</v>
      </c>
      <c r="D167" s="69" t="s">
        <v>104</v>
      </c>
      <c r="J167" s="74">
        <v>45173</v>
      </c>
    </row>
    <row r="168" spans="1:10" x14ac:dyDescent="0.25">
      <c r="A168" s="72">
        <v>582</v>
      </c>
      <c r="B168" s="72" t="s">
        <v>105</v>
      </c>
      <c r="C168" s="73">
        <v>120000</v>
      </c>
      <c r="D168" s="69" t="s">
        <v>106</v>
      </c>
      <c r="J168" s="27">
        <f>J167-J166</f>
        <v>83</v>
      </c>
    </row>
    <row r="169" spans="1:10" x14ac:dyDescent="0.25">
      <c r="A169" s="72" t="s">
        <v>107</v>
      </c>
      <c r="B169" s="72" t="s">
        <v>108</v>
      </c>
      <c r="C169" s="73">
        <v>2000000</v>
      </c>
      <c r="D169" s="69" t="s">
        <v>109</v>
      </c>
    </row>
    <row r="170" spans="1:10" x14ac:dyDescent="0.25">
      <c r="A170" s="75">
        <v>95300</v>
      </c>
      <c r="B170" s="75" t="s">
        <v>110</v>
      </c>
      <c r="C170" s="76">
        <v>1500000</v>
      </c>
      <c r="D170" s="69" t="s">
        <v>26</v>
      </c>
    </row>
    <row r="171" spans="1:10" x14ac:dyDescent="0.25">
      <c r="A171" s="75" t="s">
        <v>111</v>
      </c>
      <c r="B171" s="75" t="s">
        <v>112</v>
      </c>
      <c r="C171" s="76">
        <v>1900000</v>
      </c>
      <c r="D171" s="69" t="s">
        <v>32</v>
      </c>
    </row>
    <row r="172" spans="1:10" x14ac:dyDescent="0.25">
      <c r="A172" s="75" t="s">
        <v>102</v>
      </c>
      <c r="B172" s="75" t="s">
        <v>113</v>
      </c>
      <c r="C172" s="76">
        <v>100000</v>
      </c>
      <c r="D172" s="69" t="s">
        <v>34</v>
      </c>
    </row>
    <row r="173" spans="1:10" x14ac:dyDescent="0.25">
      <c r="A173" s="75" t="s">
        <v>102</v>
      </c>
      <c r="B173" s="75" t="s">
        <v>114</v>
      </c>
      <c r="C173" s="76">
        <v>1050000</v>
      </c>
      <c r="D173" s="69" t="s">
        <v>40</v>
      </c>
    </row>
    <row r="174" spans="1:10" x14ac:dyDescent="0.25">
      <c r="A174" s="165" t="s">
        <v>102</v>
      </c>
      <c r="B174" s="166" t="s">
        <v>115</v>
      </c>
      <c r="C174" s="167">
        <v>2650000</v>
      </c>
      <c r="D174" s="168" t="s">
        <v>36</v>
      </c>
    </row>
    <row r="175" spans="1:10" x14ac:dyDescent="0.25">
      <c r="A175" s="165"/>
      <c r="B175" s="166"/>
      <c r="C175" s="167"/>
      <c r="D175" s="168"/>
    </row>
    <row r="176" spans="1:10" x14ac:dyDescent="0.25">
      <c r="A176" s="77" t="s">
        <v>102</v>
      </c>
      <c r="B176" s="77" t="s">
        <v>116</v>
      </c>
      <c r="C176" s="78">
        <v>1500000</v>
      </c>
      <c r="D176" s="154" t="s">
        <v>43</v>
      </c>
    </row>
    <row r="177" spans="1:8" x14ac:dyDescent="0.25">
      <c r="A177" s="77">
        <v>300871</v>
      </c>
      <c r="B177" s="77" t="s">
        <v>117</v>
      </c>
      <c r="C177" s="78">
        <v>500000</v>
      </c>
      <c r="D177" s="154"/>
    </row>
    <row r="178" spans="1:8" x14ac:dyDescent="0.25">
      <c r="A178" s="77" t="s">
        <v>118</v>
      </c>
      <c r="B178" s="77" t="s">
        <v>119</v>
      </c>
      <c r="C178" s="78">
        <v>0</v>
      </c>
      <c r="D178" s="79"/>
    </row>
    <row r="179" spans="1:8" x14ac:dyDescent="0.25">
      <c r="A179" s="80">
        <v>441075</v>
      </c>
      <c r="B179" s="80" t="s">
        <v>120</v>
      </c>
      <c r="C179" s="81">
        <v>1104000</v>
      </c>
      <c r="D179" s="69" t="s">
        <v>47</v>
      </c>
    </row>
    <row r="180" spans="1:8" x14ac:dyDescent="0.25">
      <c r="A180" s="82">
        <v>96300</v>
      </c>
      <c r="B180" s="82" t="s">
        <v>121</v>
      </c>
      <c r="C180" s="83">
        <v>1900000</v>
      </c>
      <c r="D180" s="69" t="s">
        <v>50</v>
      </c>
    </row>
    <row r="181" spans="1:8" x14ac:dyDescent="0.25">
      <c r="A181" s="84">
        <v>500378</v>
      </c>
      <c r="B181" s="84" t="s">
        <v>122</v>
      </c>
      <c r="C181" s="85">
        <v>2000000</v>
      </c>
      <c r="D181" s="69" t="s">
        <v>53</v>
      </c>
    </row>
    <row r="182" spans="1:8" x14ac:dyDescent="0.25">
      <c r="A182" s="86">
        <v>150931</v>
      </c>
      <c r="B182" s="86" t="s">
        <v>123</v>
      </c>
      <c r="C182" s="87">
        <v>5000000</v>
      </c>
      <c r="D182" s="69" t="s">
        <v>56</v>
      </c>
    </row>
    <row r="183" spans="1:8" x14ac:dyDescent="0.25">
      <c r="A183" s="88">
        <v>219</v>
      </c>
      <c r="B183" s="88" t="s">
        <v>124</v>
      </c>
      <c r="C183" s="89">
        <v>1000000</v>
      </c>
      <c r="D183" s="69" t="s">
        <v>65</v>
      </c>
    </row>
    <row r="184" spans="1:8" x14ac:dyDescent="0.25">
      <c r="A184" s="90">
        <v>132242</v>
      </c>
      <c r="B184" s="90" t="s">
        <v>125</v>
      </c>
      <c r="C184" s="91">
        <v>1500000</v>
      </c>
      <c r="D184" s="69" t="s">
        <v>67</v>
      </c>
      <c r="E184" s="66">
        <v>546000</v>
      </c>
      <c r="F184" s="27" t="s">
        <v>126</v>
      </c>
    </row>
    <row r="185" spans="1:8" x14ac:dyDescent="0.25">
      <c r="A185" s="90">
        <v>261</v>
      </c>
      <c r="B185" s="90" t="s">
        <v>127</v>
      </c>
      <c r="C185" s="91">
        <v>1000000</v>
      </c>
      <c r="D185" s="69" t="s">
        <v>72</v>
      </c>
    </row>
    <row r="186" spans="1:8" x14ac:dyDescent="0.25">
      <c r="A186" s="92">
        <v>362205</v>
      </c>
      <c r="B186" s="92" t="s">
        <v>128</v>
      </c>
      <c r="C186" s="93">
        <v>1000000</v>
      </c>
      <c r="D186" s="69" t="s">
        <v>71</v>
      </c>
    </row>
    <row r="187" spans="1:8" x14ac:dyDescent="0.25">
      <c r="A187" s="92">
        <v>405038</v>
      </c>
      <c r="B187" s="92" t="s">
        <v>129</v>
      </c>
      <c r="C187" s="93">
        <v>1000000</v>
      </c>
      <c r="D187" s="69" t="s">
        <v>130</v>
      </c>
    </row>
    <row r="188" spans="1:8" x14ac:dyDescent="0.25">
      <c r="A188" s="94">
        <v>471788</v>
      </c>
      <c r="B188" s="94" t="s">
        <v>131</v>
      </c>
      <c r="C188" s="95">
        <v>1050000</v>
      </c>
      <c r="D188" s="69" t="s">
        <v>132</v>
      </c>
    </row>
    <row r="189" spans="1:8" x14ac:dyDescent="0.25">
      <c r="A189" s="96">
        <v>385</v>
      </c>
      <c r="B189" s="96" t="s">
        <v>133</v>
      </c>
      <c r="C189" s="97">
        <v>2800000</v>
      </c>
      <c r="D189" s="69" t="s">
        <v>134</v>
      </c>
      <c r="E189" s="66">
        <v>496000</v>
      </c>
      <c r="F189" s="27" t="s">
        <v>126</v>
      </c>
    </row>
    <row r="190" spans="1:8" x14ac:dyDescent="0.25">
      <c r="A190" s="98">
        <v>102733</v>
      </c>
      <c r="B190" s="98" t="s">
        <v>135</v>
      </c>
      <c r="C190" s="99">
        <v>3000000</v>
      </c>
      <c r="D190" s="69" t="s">
        <v>80</v>
      </c>
      <c r="E190" s="66">
        <v>2608000</v>
      </c>
      <c r="F190" s="27" t="s">
        <v>126</v>
      </c>
      <c r="G190" s="27">
        <v>451000</v>
      </c>
      <c r="H190" s="27" t="s">
        <v>126</v>
      </c>
    </row>
    <row r="191" spans="1:8" x14ac:dyDescent="0.25">
      <c r="A191" s="27" t="s">
        <v>137</v>
      </c>
      <c r="B191" s="27" t="s">
        <v>138</v>
      </c>
      <c r="C191" s="66">
        <v>1500000</v>
      </c>
      <c r="D191" s="69" t="s">
        <v>136</v>
      </c>
    </row>
    <row r="192" spans="1:8" x14ac:dyDescent="0.25">
      <c r="A192" s="27">
        <v>422</v>
      </c>
      <c r="B192" s="27" t="s">
        <v>140</v>
      </c>
      <c r="C192" s="66">
        <v>1000000</v>
      </c>
      <c r="D192" s="69" t="s">
        <v>139</v>
      </c>
    </row>
  </sheetData>
  <mergeCells count="158">
    <mergeCell ref="D176:D177"/>
    <mergeCell ref="D159:E159"/>
    <mergeCell ref="D160:E160"/>
    <mergeCell ref="B161:C161"/>
    <mergeCell ref="D161:E161"/>
    <mergeCell ref="B163:F163"/>
    <mergeCell ref="A174:A175"/>
    <mergeCell ref="B174:B175"/>
    <mergeCell ref="C174:C175"/>
    <mergeCell ref="D174:D175"/>
    <mergeCell ref="A152:A157"/>
    <mergeCell ref="B152:B154"/>
    <mergeCell ref="C152:C154"/>
    <mergeCell ref="D152:D157"/>
    <mergeCell ref="E152:E157"/>
    <mergeCell ref="F152:F157"/>
    <mergeCell ref="A148:A150"/>
    <mergeCell ref="B148:B150"/>
    <mergeCell ref="C148:C150"/>
    <mergeCell ref="D148:D150"/>
    <mergeCell ref="E148:E150"/>
    <mergeCell ref="F148:F150"/>
    <mergeCell ref="A141:A146"/>
    <mergeCell ref="B141:B143"/>
    <mergeCell ref="C141:C143"/>
    <mergeCell ref="D141:D146"/>
    <mergeCell ref="E141:E146"/>
    <mergeCell ref="F141:F146"/>
    <mergeCell ref="A136:A139"/>
    <mergeCell ref="B136:B138"/>
    <mergeCell ref="C136:C138"/>
    <mergeCell ref="D136:D139"/>
    <mergeCell ref="E136:E139"/>
    <mergeCell ref="F136:F139"/>
    <mergeCell ref="A129:A134"/>
    <mergeCell ref="B129:B131"/>
    <mergeCell ref="C129:C131"/>
    <mergeCell ref="D129:D134"/>
    <mergeCell ref="E129:E134"/>
    <mergeCell ref="F129:F134"/>
    <mergeCell ref="A122:A127"/>
    <mergeCell ref="B122:B124"/>
    <mergeCell ref="C122:C124"/>
    <mergeCell ref="D122:D127"/>
    <mergeCell ref="E122:E127"/>
    <mergeCell ref="F122:F127"/>
    <mergeCell ref="A115:A120"/>
    <mergeCell ref="B115:B117"/>
    <mergeCell ref="C115:C117"/>
    <mergeCell ref="D115:D120"/>
    <mergeCell ref="E115:E120"/>
    <mergeCell ref="F115:F120"/>
    <mergeCell ref="A108:A113"/>
    <mergeCell ref="B108:B110"/>
    <mergeCell ref="C108:C110"/>
    <mergeCell ref="D108:D113"/>
    <mergeCell ref="E108:E113"/>
    <mergeCell ref="F108:F113"/>
    <mergeCell ref="A105:A106"/>
    <mergeCell ref="B105:B106"/>
    <mergeCell ref="C105:C106"/>
    <mergeCell ref="D105:D106"/>
    <mergeCell ref="E105:E106"/>
    <mergeCell ref="F105:F106"/>
    <mergeCell ref="A97:A103"/>
    <mergeCell ref="B97:B99"/>
    <mergeCell ref="C97:C99"/>
    <mergeCell ref="D97:D103"/>
    <mergeCell ref="E97:E103"/>
    <mergeCell ref="F97:F103"/>
    <mergeCell ref="A90:A95"/>
    <mergeCell ref="B90:B92"/>
    <mergeCell ref="C90:C92"/>
    <mergeCell ref="D90:D95"/>
    <mergeCell ref="E90:E95"/>
    <mergeCell ref="F90:F95"/>
    <mergeCell ref="A83:A88"/>
    <mergeCell ref="B83:B85"/>
    <mergeCell ref="C83:C85"/>
    <mergeCell ref="D83:D88"/>
    <mergeCell ref="E83:E88"/>
    <mergeCell ref="F83:F88"/>
    <mergeCell ref="A76:A81"/>
    <mergeCell ref="B76:B78"/>
    <mergeCell ref="C76:C78"/>
    <mergeCell ref="D76:D81"/>
    <mergeCell ref="E76:E81"/>
    <mergeCell ref="F76:F81"/>
    <mergeCell ref="A72:A74"/>
    <mergeCell ref="B72:B74"/>
    <mergeCell ref="C72:C74"/>
    <mergeCell ref="D72:D74"/>
    <mergeCell ref="E72:E74"/>
    <mergeCell ref="F72:F74"/>
    <mergeCell ref="A65:A70"/>
    <mergeCell ref="B65:B67"/>
    <mergeCell ref="C65:C67"/>
    <mergeCell ref="D65:D70"/>
    <mergeCell ref="E65:E70"/>
    <mergeCell ref="F65:F70"/>
    <mergeCell ref="A58:A63"/>
    <mergeCell ref="B58:B60"/>
    <mergeCell ref="C58:C60"/>
    <mergeCell ref="D58:D63"/>
    <mergeCell ref="E58:E63"/>
    <mergeCell ref="F58:F63"/>
    <mergeCell ref="A51:A56"/>
    <mergeCell ref="B51:B53"/>
    <mergeCell ref="C51:C53"/>
    <mergeCell ref="D51:D56"/>
    <mergeCell ref="E51:E56"/>
    <mergeCell ref="F51:F56"/>
    <mergeCell ref="A47:A49"/>
    <mergeCell ref="B47:B49"/>
    <mergeCell ref="C47:C49"/>
    <mergeCell ref="D47:D49"/>
    <mergeCell ref="E47:E49"/>
    <mergeCell ref="F47:F49"/>
    <mergeCell ref="A40:A45"/>
    <mergeCell ref="B40:B42"/>
    <mergeCell ref="C40:C42"/>
    <mergeCell ref="D40:D45"/>
    <mergeCell ref="E40:E45"/>
    <mergeCell ref="F40:F45"/>
    <mergeCell ref="A32:A37"/>
    <mergeCell ref="B32:B34"/>
    <mergeCell ref="C32:C34"/>
    <mergeCell ref="D32:D37"/>
    <mergeCell ref="E32:E37"/>
    <mergeCell ref="F32:F37"/>
    <mergeCell ref="A9:A14"/>
    <mergeCell ref="B9:B11"/>
    <mergeCell ref="C9:C11"/>
    <mergeCell ref="D9:D14"/>
    <mergeCell ref="E9:E14"/>
    <mergeCell ref="F9:F14"/>
    <mergeCell ref="A25:A30"/>
    <mergeCell ref="B25:B27"/>
    <mergeCell ref="C25:C27"/>
    <mergeCell ref="D25:D30"/>
    <mergeCell ref="E25:E30"/>
    <mergeCell ref="F25:F30"/>
    <mergeCell ref="A16:A21"/>
    <mergeCell ref="B16:B18"/>
    <mergeCell ref="C16:C18"/>
    <mergeCell ref="D16:D21"/>
    <mergeCell ref="E16:E21"/>
    <mergeCell ref="F16:F21"/>
    <mergeCell ref="A1:A2"/>
    <mergeCell ref="D1:E1"/>
    <mergeCell ref="A3:A4"/>
    <mergeCell ref="D3:D4"/>
    <mergeCell ref="E3:E4"/>
    <mergeCell ref="F3:F4"/>
    <mergeCell ref="A6:A7"/>
    <mergeCell ref="D6:D7"/>
    <mergeCell ref="E6:E7"/>
    <mergeCell ref="F6:F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C1FE-CFE5-403E-9028-0BE0D383FE7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3D029-F04B-4621-A3E0-97D68ED65FB0}">
  <dimension ref="A1:J4"/>
  <sheetViews>
    <sheetView workbookViewId="0"/>
  </sheetViews>
  <sheetFormatPr baseColWidth="10" defaultRowHeight="15" x14ac:dyDescent="0.25"/>
  <cols>
    <col min="1" max="1" width="11.42578125" style="1"/>
    <col min="2" max="2" width="28" style="1" bestFit="1" customWidth="1"/>
    <col min="3" max="3" width="16.140625" style="2" bestFit="1" customWidth="1"/>
    <col min="4" max="4" width="12.5703125" style="6" bestFit="1" customWidth="1"/>
    <col min="5" max="6" width="16.140625" style="6" customWidth="1"/>
    <col min="7" max="7" width="12.5703125" style="10" bestFit="1" customWidth="1"/>
    <col min="8" max="9" width="16.140625" style="10" customWidth="1"/>
    <col min="10" max="10" width="11.42578125" style="2"/>
    <col min="11" max="16384" width="11.42578125" style="1"/>
  </cols>
  <sheetData>
    <row r="1" spans="1:10" x14ac:dyDescent="0.25">
      <c r="D1" s="109" t="s">
        <v>8</v>
      </c>
      <c r="E1" s="109"/>
      <c r="F1" s="109"/>
      <c r="G1" s="110" t="s">
        <v>9</v>
      </c>
      <c r="H1" s="110"/>
      <c r="I1" s="110"/>
    </row>
    <row r="2" spans="1:10" s="4" customFormat="1" x14ac:dyDescent="0.25">
      <c r="A2" s="111" t="s">
        <v>0</v>
      </c>
      <c r="B2" s="111" t="s">
        <v>1</v>
      </c>
      <c r="C2" s="111" t="s">
        <v>3</v>
      </c>
      <c r="D2" s="111" t="s">
        <v>4</v>
      </c>
      <c r="E2" s="111" t="s">
        <v>5</v>
      </c>
      <c r="F2" s="111" t="s">
        <v>6</v>
      </c>
      <c r="G2" s="111" t="s">
        <v>4</v>
      </c>
      <c r="H2" s="111" t="s">
        <v>5</v>
      </c>
      <c r="I2" s="111" t="s">
        <v>6</v>
      </c>
      <c r="J2" s="111" t="s">
        <v>10</v>
      </c>
    </row>
    <row r="3" spans="1:10" s="4" customForma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5">
      <c r="A4" s="1" t="s">
        <v>2</v>
      </c>
      <c r="B4" s="1" t="s">
        <v>7</v>
      </c>
      <c r="C4" s="3">
        <v>865000</v>
      </c>
      <c r="D4" s="5">
        <v>0.28999999999999998</v>
      </c>
      <c r="E4" s="7">
        <f>C4*D4</f>
        <v>250849.99999999997</v>
      </c>
      <c r="F4" s="7">
        <f>C4+E4</f>
        <v>1115850</v>
      </c>
      <c r="G4" s="8">
        <v>0.19</v>
      </c>
      <c r="H4" s="9">
        <f>C4*G4</f>
        <v>164350</v>
      </c>
      <c r="I4" s="9">
        <f>C4+H4</f>
        <v>1029350</v>
      </c>
      <c r="J4" s="2">
        <v>100</v>
      </c>
    </row>
  </sheetData>
  <mergeCells count="12">
    <mergeCell ref="J2:J3"/>
    <mergeCell ref="F2:F3"/>
    <mergeCell ref="G2:G3"/>
    <mergeCell ref="H2:H3"/>
    <mergeCell ref="I2:I3"/>
    <mergeCell ref="D1:F1"/>
    <mergeCell ref="G1:I1"/>
    <mergeCell ref="A2:A3"/>
    <mergeCell ref="B2:B3"/>
    <mergeCell ref="C2:C3"/>
    <mergeCell ref="E2:E3"/>
    <mergeCell ref="D2:D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B2A9-E48E-44CF-A040-FC7D1FE90DF9}">
  <dimension ref="A1"/>
  <sheetViews>
    <sheetView workbookViewId="0"/>
  </sheetViews>
  <sheetFormatPr baseColWidth="10" defaultRowHeight="15" x14ac:dyDescent="0.25"/>
  <cols>
    <col min="1" max="16384" width="11.42578125" style="1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F906-C751-4AEE-8909-69160535D56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4E1E-1714-4CDA-88B9-C7427CACD7F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5948-B3BF-40EF-966B-EB75E18ACAF9}">
  <dimension ref="A1"/>
  <sheetViews>
    <sheetView workbookViewId="0">
      <selection activeCell="D16" sqref="D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45C1-C8C2-4128-AE35-D2EDB3CDCC22}">
  <dimension ref="A1"/>
  <sheetViews>
    <sheetView workbookViewId="0">
      <selection activeCell="C5" sqref="C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81DDD-DD11-46C4-BA3F-6A438005244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Inicio</vt:lpstr>
      <vt:lpstr>Hoja13</vt:lpstr>
      <vt:lpstr>Base De Datos</vt:lpstr>
      <vt:lpstr>Ventas</vt:lpstr>
      <vt:lpstr>Compras</vt:lpstr>
      <vt:lpstr>presupuestos</vt:lpstr>
      <vt:lpstr>Nomina</vt:lpstr>
      <vt:lpstr>Info Ventas</vt:lpstr>
      <vt:lpstr>Info Compras</vt:lpstr>
      <vt:lpstr>General</vt:lpstr>
      <vt:lpstr>Vendedores</vt:lpstr>
      <vt:lpstr>TRICICARGA</vt:lpstr>
      <vt:lpstr>TRICICARGA O.T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Tricicarga Tricilos De Carga</dc:creator>
  <cp:lastModifiedBy>Tricicarga Tricilos De Carga</cp:lastModifiedBy>
  <dcterms:created xsi:type="dcterms:W3CDTF">2023-09-07T16:44:35Z</dcterms:created>
  <dcterms:modified xsi:type="dcterms:W3CDTF">2023-09-09T17:27:06Z</dcterms:modified>
</cp:coreProperties>
</file>